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1"/>
  </bookViews>
  <sheets>
    <sheet name="ネット審査料" sheetId="1" r:id="rId1"/>
    <sheet name="ネット運営費" sheetId="2" r:id="rId2"/>
    <sheet name="審査料内訳" sheetId="3" r:id="rId3"/>
    <sheet name="運営費内訳" sheetId="4" r:id="rId4"/>
    <sheet name="備品" sheetId="5" r:id="rId5"/>
    <sheet name="IRB特別経費説明" sheetId="6" r:id="rId6"/>
  </sheets>
  <definedNames>
    <definedName name="_xlnm.Print_Area" localSheetId="1">'ネット運営費'!$A$1:$M$26</definedName>
    <definedName name="_xlnm.Print_Area" localSheetId="0">'ネット審査料'!$A$1:$M$23</definedName>
  </definedNames>
  <calcPr fullCalcOnLoad="1"/>
</workbook>
</file>

<file path=xl/sharedStrings.xml><?xml version="1.0" encoding="utf-8"?>
<sst xmlns="http://schemas.openxmlformats.org/spreadsheetml/2006/main" count="237" uniqueCount="122">
  <si>
    <t>　　　　　　　　別記様式⑧</t>
  </si>
  <si>
    <t>整理番号　　　　　　　　</t>
  </si>
  <si>
    <t>項目</t>
  </si>
  <si>
    <t>区分</t>
  </si>
  <si>
    <t>金　額</t>
  </si>
  <si>
    <t>　　　　　算　　　　　出　　　　　内　　　　　訳</t>
  </si>
  <si>
    <t>番号</t>
  </si>
  <si>
    <t>直接経費</t>
  </si>
  <si>
    <t>円　（Ａ　＋　Ｂ）</t>
  </si>
  <si>
    <t>推進委員会</t>
  </si>
  <si>
    <t>円</t>
  </si>
  <si>
    <t>運営費</t>
  </si>
  <si>
    <t>事務経費</t>
  </si>
  <si>
    <t>備品費</t>
  </si>
  <si>
    <t>Ａ×２０％</t>
  </si>
  <si>
    <t>（端数切捨）</t>
  </si>
  <si>
    <t>間接経費</t>
  </si>
  <si>
    <t>　間 接 経 費</t>
  </si>
  <si>
    <t>　　１　　×　３０％</t>
  </si>
  <si>
    <t>そ の 他</t>
  </si>
  <si>
    <t>　</t>
  </si>
  <si>
    <t>　消費税相当額</t>
  </si>
  <si>
    <t>（１　＋　２）　×　５％　</t>
  </si>
  <si>
    <t>　合　計</t>
  </si>
  <si>
    <t>1　＋　２　＋　３</t>
  </si>
  <si>
    <t>Ａ</t>
  </si>
  <si>
    <t>＝</t>
  </si>
  <si>
    <t>Ｂ</t>
  </si>
  <si>
    <t>管 理 費</t>
  </si>
  <si>
    <t>当該治験</t>
  </si>
  <si>
    <t>滋賀治験ネットワーク推進委員会外部委員謝金（4名分）×11回分</t>
  </si>
  <si>
    <t>年間経費</t>
  </si>
  <si>
    <t>(1時間換算)</t>
  </si>
  <si>
    <t>時間</t>
  </si>
  <si>
    <t>合計</t>
  </si>
  <si>
    <t>1時間単価を</t>
  </si>
  <si>
    <t>件</t>
  </si>
  <si>
    <t>　事務補佐員1名時間単価</t>
  </si>
  <si>
    <t>分×</t>
  </si>
  <si>
    <t>　　提出資料確認等</t>
  </si>
  <si>
    <t>円÷52週÷30時間</t>
  </si>
  <si>
    <t>分</t>
  </si>
  <si>
    <t>1施設</t>
  </si>
  <si>
    <t>÷60</t>
  </si>
  <si>
    <t>時間換算</t>
  </si>
  <si>
    <t>円とする</t>
  </si>
  <si>
    <t>　　　1施設当たり経費として</t>
  </si>
  <si>
    <t>　　記録の保存</t>
  </si>
  <si>
    <t>１．特別審査事務経費（1施設当たり）</t>
  </si>
  <si>
    <t>　　審議事項等対応</t>
  </si>
  <si>
    <t>事務的経費</t>
  </si>
  <si>
    <t>　　記録の保存</t>
  </si>
  <si>
    <t>　　　書類整理・会議調整</t>
  </si>
  <si>
    <t>時間×</t>
  </si>
  <si>
    <t>　　　資料確認・追加資料作成</t>
  </si>
  <si>
    <t>　　　会議記録資料等の保存</t>
  </si>
  <si>
    <t>円となる</t>
  </si>
  <si>
    <t>ネットワーク審査料</t>
  </si>
  <si>
    <t>（人件費分）</t>
  </si>
  <si>
    <t>　　１　　×　３０％</t>
  </si>
  <si>
    <t>　事務補佐員1名時間単価により算定</t>
  </si>
  <si>
    <t>　　受付事務</t>
  </si>
  <si>
    <t>　　　１件当たり年間事務時間</t>
  </si>
  <si>
    <t>時間として</t>
  </si>
  <si>
    <t>１．運営費</t>
  </si>
  <si>
    <t>　医療機関からの本ネットワーク登録業務（調査・審査・事務業務）</t>
  </si>
  <si>
    <t>年間</t>
  </si>
  <si>
    <t>回</t>
  </si>
  <si>
    <t>　滋賀治験ネットワーク設営・維持に係る一般業務</t>
  </si>
  <si>
    <t>　治験コーディネーター1名時間単価</t>
  </si>
  <si>
    <t>年間経費</t>
  </si>
  <si>
    <t>(1時間換算)</t>
  </si>
  <si>
    <t>1年間業務時間</t>
  </si>
  <si>
    <t>年間金額</t>
  </si>
  <si>
    <t>1件あたり</t>
  </si>
  <si>
    <t>２．事務経費（会議資料作成費）</t>
  </si>
  <si>
    <t>50枚</t>
  </si>
  <si>
    <t>×7部×</t>
  </si>
  <si>
    <t>22件分として</t>
  </si>
  <si>
    <t>円÷52週÷30時間</t>
  </si>
  <si>
    <t>　　　書類作成・依頼者連絡</t>
  </si>
  <si>
    <t>備品に係る経費</t>
  </si>
  <si>
    <t>ｵｶﾑﾗ　両開き書庫</t>
  </si>
  <si>
    <t>4A31ZZ-Z13</t>
  </si>
  <si>
    <t>台</t>
  </si>
  <si>
    <t>PC-VA20SRFEXZGHHZLZ</t>
  </si>
  <si>
    <t>総合計</t>
  </si>
  <si>
    <r>
      <t>NEC</t>
    </r>
    <r>
      <rPr>
        <sz val="12"/>
        <rFont val="ＭＳ 明朝"/>
        <family val="1"/>
      </rPr>
      <t>　パソコン</t>
    </r>
  </si>
  <si>
    <t>CRC経費</t>
  </si>
  <si>
    <t>　　＊1施設あたり年間（新規・継続・変更・有害事象・逸脱等）11件の審議があるとして</t>
  </si>
  <si>
    <t>円　</t>
  </si>
  <si>
    <t>円として</t>
  </si>
  <si>
    <t>　　滋賀県下における医療機関・医療関係者に対する本ネットの情報提供</t>
  </si>
  <si>
    <t>　　滋賀県民等への治験情報提供（市民講座、広報等）</t>
  </si>
  <si>
    <t>　　登録医療機関への情報提供治験講習会・研修会</t>
  </si>
  <si>
    <t>　　推進委員会審査調整・議事録作成・情報提供等事務業務</t>
  </si>
  <si>
    <t>　　標準業務手順書作成・改訂作業</t>
  </si>
  <si>
    <t>　　登録医療機関・医師・治験管理</t>
  </si>
  <si>
    <t>　　記録の保存</t>
  </si>
  <si>
    <t>　　SMO業務委託に係る業務</t>
  </si>
  <si>
    <t>　滋賀治験ネットワーク設営・維持に係る一般業務</t>
  </si>
  <si>
    <t>（会議・講習会開催費・通信費・広報経費等)</t>
  </si>
  <si>
    <t>２．事務経費</t>
  </si>
  <si>
    <t>１．滋賀治験ネットワーク推進委員会外部委員謝金（4名分）×11回分</t>
  </si>
  <si>
    <t>　1回当たり謝金</t>
  </si>
  <si>
    <t>1名20,000円×4名</t>
  </si>
  <si>
    <t>　年間回数</t>
  </si>
  <si>
    <t>11回</t>
  </si>
  <si>
    <t>年間予想を22件　1件当たり2施設として</t>
  </si>
  <si>
    <t>19,000円×44施設</t>
  </si>
  <si>
    <t>滋賀治験ネットワーク推進委員会
実施可能性審査依頼料算定内訳書</t>
  </si>
  <si>
    <t>滋賀治験ネットワーク推進委員会
運営費算定内訳書</t>
  </si>
  <si>
    <t>滋賀治験ネットワーク推進委員会実施可能性審査依頼料単価算定内訳</t>
  </si>
  <si>
    <t>滋賀治験ネットワーク治験審査委員会特別経費単価算定内訳</t>
  </si>
  <si>
    <t>滋賀治験ネットワーク推進委員会運営費単価算定内訳</t>
  </si>
  <si>
    <t>　　　月間件数約2件として</t>
  </si>
  <si>
    <t>ネット経費書式１</t>
  </si>
  <si>
    <t>ネット経費書式２</t>
  </si>
  <si>
    <t>**円×*人×11回</t>
  </si>
  <si>
    <t>**円×*時間</t>
  </si>
  <si>
    <t>＝</t>
  </si>
  <si>
    <t>コピー代等消耗費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</si>
</sst>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[$\-411]#,##0.00;\-[$\-411]#,##0.00"/>
    <numFmt numFmtId="182" formatCode="&quot;\&quot;#,##0_);[Red]\(&quot;\&quot;#,##0\)"/>
    <numFmt numFmtId="183" formatCode="#,##0_);[Red]\(#,##0\)"/>
    <numFmt numFmtId="184" formatCode="#,##0;[Red]#,##0"/>
    <numFmt numFmtId="185" formatCode="0_ "/>
    <numFmt numFmtId="186" formatCode="#,##0.0;[Red]\-#,##0.0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u val="single"/>
      <sz val="10"/>
      <name val="ＭＳ 明朝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color indexed="10"/>
      <name val="ＭＳ 明朝"/>
      <family val="1"/>
    </font>
    <font>
      <sz val="11"/>
      <color indexed="10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b/>
      <sz val="11"/>
      <name val="ＭＳ Ｐゴシック"/>
      <family val="3"/>
    </font>
    <font>
      <b/>
      <sz val="16"/>
      <name val="ＭＳ ゴシック"/>
      <family val="3"/>
    </font>
    <font>
      <sz val="10.5"/>
      <name val="ＭＳ 明朝"/>
      <family val="1"/>
    </font>
    <font>
      <u val="single"/>
      <sz val="14"/>
      <name val="ＭＳ 明朝"/>
      <family val="1"/>
    </font>
    <font>
      <sz val="12"/>
      <name val="Century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12"/>
      <name val="ＭＳ ゴシック"/>
      <family val="3"/>
    </font>
    <font>
      <b/>
      <sz val="14"/>
      <name val="ＭＳ 明朝"/>
      <family val="1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68">
    <xf numFmtId="0" fontId="0" fillId="0" borderId="0" xfId="0" applyAlignment="1">
      <alignment vertical="center"/>
    </xf>
    <xf numFmtId="0" fontId="2" fillId="0" borderId="0" xfId="20" applyFont="1" applyAlignment="1">
      <alignment horizontal="center" vertical="center"/>
      <protection/>
    </xf>
    <xf numFmtId="0" fontId="3" fillId="0" borderId="0" xfId="20" applyFont="1" applyAlignment="1">
      <alignment vertical="center"/>
      <protection/>
    </xf>
    <xf numFmtId="183" fontId="2" fillId="0" borderId="0" xfId="20" applyNumberFormat="1" applyFont="1" applyAlignment="1">
      <alignment horizontal="right" vertical="center"/>
      <protection/>
    </xf>
    <xf numFmtId="0" fontId="2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38" fontId="2" fillId="0" borderId="0" xfId="16" applyFont="1" applyAlignment="1">
      <alignment vertical="center"/>
    </xf>
    <xf numFmtId="0" fontId="5" fillId="0" borderId="0" xfId="20" applyFont="1">
      <alignment/>
      <protection/>
    </xf>
    <xf numFmtId="0" fontId="5" fillId="0" borderId="0" xfId="20" applyFont="1" applyAlignment="1">
      <alignment/>
      <protection/>
    </xf>
    <xf numFmtId="183" fontId="7" fillId="0" borderId="0" xfId="20" applyNumberFormat="1" applyFont="1" applyAlignment="1">
      <alignment vertical="center"/>
      <protection/>
    </xf>
    <xf numFmtId="183" fontId="5" fillId="0" borderId="0" xfId="20" applyNumberFormat="1" applyFont="1" applyAlignment="1">
      <alignment horizontal="right"/>
      <protection/>
    </xf>
    <xf numFmtId="0" fontId="5" fillId="0" borderId="0" xfId="20" applyFont="1" applyAlignment="1">
      <alignment vertical="center"/>
      <protection/>
    </xf>
    <xf numFmtId="38" fontId="5" fillId="0" borderId="0" xfId="16" applyFont="1" applyAlignment="1">
      <alignment vertical="center"/>
    </xf>
    <xf numFmtId="0" fontId="8" fillId="0" borderId="1" xfId="20" applyFont="1" applyBorder="1" applyAlignment="1">
      <alignment horizontal="center" vertical="center"/>
      <protection/>
    </xf>
    <xf numFmtId="183" fontId="2" fillId="0" borderId="1" xfId="20" applyNumberFormat="1" applyFont="1" applyBorder="1" applyAlignment="1">
      <alignment horizontal="center"/>
      <protection/>
    </xf>
    <xf numFmtId="0" fontId="5" fillId="0" borderId="2" xfId="20" applyFont="1" applyBorder="1" applyAlignment="1">
      <alignment/>
      <protection/>
    </xf>
    <xf numFmtId="38" fontId="5" fillId="0" borderId="2" xfId="16" applyFont="1" applyBorder="1" applyAlignment="1">
      <alignment/>
    </xf>
    <xf numFmtId="0" fontId="5" fillId="0" borderId="3" xfId="20" applyFont="1" applyBorder="1" applyAlignment="1">
      <alignment vertical="center"/>
      <protection/>
    </xf>
    <xf numFmtId="0" fontId="8" fillId="0" borderId="4" xfId="20" applyFont="1" applyBorder="1" applyAlignment="1">
      <alignment horizontal="center" vertical="center"/>
      <protection/>
    </xf>
    <xf numFmtId="183" fontId="2" fillId="0" borderId="4" xfId="20" applyNumberFormat="1" applyFont="1" applyBorder="1" applyAlignment="1">
      <alignment horizontal="right" vertical="center"/>
      <protection/>
    </xf>
    <xf numFmtId="0" fontId="2" fillId="0" borderId="5" xfId="20" applyFont="1" applyBorder="1" applyAlignment="1">
      <alignment vertical="center"/>
      <protection/>
    </xf>
    <xf numFmtId="38" fontId="2" fillId="0" borderId="5" xfId="16" applyFont="1" applyBorder="1" applyAlignment="1">
      <alignment vertical="center"/>
    </xf>
    <xf numFmtId="0" fontId="2" fillId="0" borderId="6" xfId="20" applyFont="1" applyBorder="1" applyAlignment="1">
      <alignment vertical="center"/>
      <protection/>
    </xf>
    <xf numFmtId="0" fontId="8" fillId="0" borderId="7" xfId="20" applyFont="1" applyBorder="1" applyAlignment="1">
      <alignment horizontal="center" vertical="center"/>
      <protection/>
    </xf>
    <xf numFmtId="0" fontId="2" fillId="0" borderId="8" xfId="20" applyFont="1" applyBorder="1" applyAlignment="1">
      <alignment vertical="center"/>
      <protection/>
    </xf>
    <xf numFmtId="183" fontId="2" fillId="0" borderId="8" xfId="20" applyNumberFormat="1" applyFont="1" applyBorder="1" applyAlignment="1">
      <alignment horizontal="right" vertical="center"/>
      <protection/>
    </xf>
    <xf numFmtId="0" fontId="2" fillId="0" borderId="9" xfId="20" applyFont="1" applyBorder="1" applyAlignment="1">
      <alignment vertical="center"/>
      <protection/>
    </xf>
    <xf numFmtId="38" fontId="2" fillId="0" borderId="9" xfId="16" applyFont="1" applyBorder="1" applyAlignment="1">
      <alignment vertical="center"/>
    </xf>
    <xf numFmtId="0" fontId="2" fillId="0" borderId="10" xfId="20" applyFont="1" applyBorder="1" applyAlignment="1">
      <alignment vertical="center"/>
      <protection/>
    </xf>
    <xf numFmtId="0" fontId="8" fillId="0" borderId="11" xfId="20" applyFont="1" applyBorder="1" applyAlignment="1">
      <alignment horizontal="center" vertical="center"/>
      <protection/>
    </xf>
    <xf numFmtId="0" fontId="2" fillId="0" borderId="12" xfId="20" applyFont="1" applyBorder="1" applyAlignment="1">
      <alignment vertical="center"/>
      <protection/>
    </xf>
    <xf numFmtId="183" fontId="2" fillId="0" borderId="12" xfId="20" applyNumberFormat="1" applyFont="1" applyBorder="1" applyAlignment="1">
      <alignment horizontal="right" vertical="center"/>
      <protection/>
    </xf>
    <xf numFmtId="0" fontId="2" fillId="0" borderId="0" xfId="20" applyFont="1" applyBorder="1" applyAlignment="1">
      <alignment vertical="center"/>
      <protection/>
    </xf>
    <xf numFmtId="38" fontId="2" fillId="0" borderId="0" xfId="16" applyFont="1" applyBorder="1" applyAlignment="1">
      <alignment vertical="center"/>
    </xf>
    <xf numFmtId="0" fontId="2" fillId="0" borderId="13" xfId="20" applyFont="1" applyBorder="1" applyAlignment="1">
      <alignment vertical="center"/>
      <protection/>
    </xf>
    <xf numFmtId="0" fontId="5" fillId="0" borderId="14" xfId="20" applyFont="1" applyBorder="1" applyAlignment="1">
      <alignment horizontal="center" vertical="center"/>
      <protection/>
    </xf>
    <xf numFmtId="0" fontId="5" fillId="0" borderId="2" xfId="20" applyFont="1" applyBorder="1" applyAlignment="1">
      <alignment vertical="center"/>
      <protection/>
    </xf>
    <xf numFmtId="183" fontId="8" fillId="0" borderId="15" xfId="20" applyNumberFormat="1" applyFont="1" applyBorder="1" applyAlignment="1">
      <alignment horizontal="right" vertical="center"/>
      <protection/>
    </xf>
    <xf numFmtId="0" fontId="5" fillId="0" borderId="15" xfId="20" applyFont="1" applyBorder="1" applyAlignment="1">
      <alignment vertical="center"/>
      <protection/>
    </xf>
    <xf numFmtId="38" fontId="5" fillId="0" borderId="15" xfId="16" applyFont="1" applyBorder="1" applyAlignment="1">
      <alignment vertical="center"/>
    </xf>
    <xf numFmtId="0" fontId="5" fillId="0" borderId="16" xfId="20" applyFont="1" applyBorder="1" applyAlignment="1">
      <alignment vertical="center"/>
      <protection/>
    </xf>
    <xf numFmtId="0" fontId="2" fillId="0" borderId="17" xfId="20" applyFont="1" applyBorder="1" applyAlignment="1">
      <alignment horizontal="center" vertical="center"/>
      <protection/>
    </xf>
    <xf numFmtId="0" fontId="2" fillId="0" borderId="1" xfId="20" applyFont="1" applyBorder="1" applyAlignment="1">
      <alignment horizontal="left" vertical="center"/>
      <protection/>
    </xf>
    <xf numFmtId="183" fontId="2" fillId="0" borderId="1" xfId="20" applyNumberFormat="1" applyFont="1" applyBorder="1" applyAlignment="1">
      <alignment horizontal="right" vertical="center"/>
      <protection/>
    </xf>
    <xf numFmtId="0" fontId="2" fillId="0" borderId="18" xfId="20" applyFont="1" applyBorder="1" applyAlignment="1">
      <alignment horizontal="center" vertical="center"/>
      <protection/>
    </xf>
    <xf numFmtId="0" fontId="2" fillId="0" borderId="19" xfId="20" applyFont="1" applyBorder="1" applyAlignment="1">
      <alignment vertical="top"/>
      <protection/>
    </xf>
    <xf numFmtId="183" fontId="2" fillId="0" borderId="19" xfId="20" applyNumberFormat="1" applyFont="1" applyBorder="1" applyAlignment="1">
      <alignment horizontal="right" vertical="center"/>
      <protection/>
    </xf>
    <xf numFmtId="0" fontId="9" fillId="0" borderId="0" xfId="20" applyFont="1" applyBorder="1" applyAlignment="1">
      <alignment vertical="center"/>
      <protection/>
    </xf>
    <xf numFmtId="0" fontId="10" fillId="0" borderId="13" xfId="20" applyFont="1" applyBorder="1" applyAlignment="1">
      <alignment vertical="center"/>
      <protection/>
    </xf>
    <xf numFmtId="0" fontId="2" fillId="0" borderId="19" xfId="20" applyFont="1" applyBorder="1" applyAlignment="1">
      <alignment horizontal="left" vertical="center"/>
      <protection/>
    </xf>
    <xf numFmtId="0" fontId="2" fillId="0" borderId="20" xfId="20" applyFont="1" applyBorder="1" applyAlignment="1">
      <alignment horizontal="center" vertical="center"/>
      <protection/>
    </xf>
    <xf numFmtId="0" fontId="5" fillId="0" borderId="21" xfId="20" applyFont="1" applyBorder="1">
      <alignment/>
      <protection/>
    </xf>
    <xf numFmtId="183" fontId="8" fillId="0" borderId="21" xfId="20" applyNumberFormat="1" applyFont="1" applyBorder="1" applyAlignment="1">
      <alignment horizontal="right" vertical="center"/>
      <protection/>
    </xf>
    <xf numFmtId="0" fontId="2" fillId="0" borderId="20" xfId="20" applyFont="1" applyBorder="1" applyAlignment="1">
      <alignment vertical="center"/>
      <protection/>
    </xf>
    <xf numFmtId="0" fontId="2" fillId="0" borderId="22" xfId="20" applyFont="1" applyBorder="1" applyAlignment="1">
      <alignment vertical="center"/>
      <protection/>
    </xf>
    <xf numFmtId="184" fontId="2" fillId="0" borderId="22" xfId="20" applyNumberFormat="1" applyFont="1" applyBorder="1" applyAlignment="1">
      <alignment vertical="center"/>
      <protection/>
    </xf>
    <xf numFmtId="38" fontId="2" fillId="0" borderId="22" xfId="16" applyFont="1" applyBorder="1" applyAlignment="1">
      <alignment vertical="center"/>
    </xf>
    <xf numFmtId="180" fontId="2" fillId="0" borderId="22" xfId="20" applyNumberFormat="1" applyFont="1" applyBorder="1" applyAlignment="1">
      <alignment horizontal="center" vertical="center"/>
      <protection/>
    </xf>
    <xf numFmtId="180" fontId="2" fillId="0" borderId="23" xfId="20" applyNumberFormat="1" applyFont="1" applyBorder="1" applyAlignment="1">
      <alignment vertical="center"/>
      <protection/>
    </xf>
    <xf numFmtId="0" fontId="2" fillId="0" borderId="19" xfId="20" applyFont="1" applyBorder="1" applyAlignment="1">
      <alignment vertical="center"/>
      <protection/>
    </xf>
    <xf numFmtId="183" fontId="2" fillId="0" borderId="13" xfId="20" applyNumberFormat="1" applyFont="1" applyBorder="1" applyAlignment="1">
      <alignment horizontal="right" vertical="center"/>
      <protection/>
    </xf>
    <xf numFmtId="182" fontId="8" fillId="0" borderId="0" xfId="20" applyNumberFormat="1" applyFont="1" applyBorder="1" applyAlignment="1">
      <alignment vertical="center"/>
      <protection/>
    </xf>
    <xf numFmtId="183" fontId="8" fillId="0" borderId="0" xfId="20" applyNumberFormat="1" applyFont="1" applyBorder="1" applyAlignment="1">
      <alignment vertical="center"/>
      <protection/>
    </xf>
    <xf numFmtId="0" fontId="8" fillId="0" borderId="0" xfId="20" applyFont="1" applyBorder="1">
      <alignment/>
      <protection/>
    </xf>
    <xf numFmtId="38" fontId="8" fillId="0" borderId="0" xfId="16" applyFont="1" applyBorder="1" applyAlignment="1">
      <alignment horizontal="center" vertical="center"/>
    </xf>
    <xf numFmtId="0" fontId="8" fillId="0" borderId="13" xfId="20" applyFont="1" applyBorder="1">
      <alignment/>
      <protection/>
    </xf>
    <xf numFmtId="183" fontId="8" fillId="0" borderId="23" xfId="20" applyNumberFormat="1" applyFont="1" applyBorder="1" applyAlignment="1">
      <alignment horizontal="right" vertical="center"/>
      <protection/>
    </xf>
    <xf numFmtId="0" fontId="8" fillId="0" borderId="0" xfId="20" applyFont="1" applyBorder="1" applyAlignment="1">
      <alignment vertical="center"/>
      <protection/>
    </xf>
    <xf numFmtId="38" fontId="8" fillId="0" borderId="0" xfId="16" applyFont="1" applyBorder="1" applyAlignment="1">
      <alignment vertical="center"/>
    </xf>
    <xf numFmtId="0" fontId="11" fillId="0" borderId="23" xfId="20" applyFont="1" applyBorder="1">
      <alignment/>
      <protection/>
    </xf>
    <xf numFmtId="183" fontId="2" fillId="0" borderId="15" xfId="20" applyNumberFormat="1" applyFont="1" applyBorder="1" applyAlignment="1">
      <alignment horizontal="right" vertical="center"/>
      <protection/>
    </xf>
    <xf numFmtId="0" fontId="2" fillId="0" borderId="15" xfId="20" applyFont="1" applyBorder="1" applyAlignment="1">
      <alignment vertical="center"/>
      <protection/>
    </xf>
    <xf numFmtId="0" fontId="8" fillId="0" borderId="15" xfId="20" applyFont="1" applyBorder="1" applyAlignment="1">
      <alignment vertical="center"/>
      <protection/>
    </xf>
    <xf numFmtId="38" fontId="8" fillId="0" borderId="15" xfId="16" applyFont="1" applyBorder="1" applyAlignment="1">
      <alignment vertical="center"/>
    </xf>
    <xf numFmtId="0" fontId="8" fillId="0" borderId="16" xfId="20" applyFont="1" applyBorder="1" applyAlignment="1">
      <alignment vertical="center"/>
      <protection/>
    </xf>
    <xf numFmtId="0" fontId="12" fillId="0" borderId="0" xfId="20" applyFont="1">
      <alignment/>
      <protection/>
    </xf>
    <xf numFmtId="0" fontId="2" fillId="0" borderId="18" xfId="20" applyFont="1" applyBorder="1" applyAlignment="1">
      <alignment horizontal="left" vertical="center"/>
      <protection/>
    </xf>
    <xf numFmtId="0" fontId="2" fillId="0" borderId="3" xfId="20" applyFont="1" applyBorder="1" applyAlignment="1">
      <alignment vertical="center"/>
      <protection/>
    </xf>
    <xf numFmtId="183" fontId="2" fillId="0" borderId="3" xfId="20" applyNumberFormat="1" applyFont="1" applyBorder="1" applyAlignment="1">
      <alignment horizontal="right" vertical="center"/>
      <protection/>
    </xf>
    <xf numFmtId="0" fontId="8" fillId="0" borderId="13" xfId="20" applyFont="1" applyBorder="1" applyAlignment="1">
      <alignment vertical="center"/>
      <protection/>
    </xf>
    <xf numFmtId="0" fontId="2" fillId="0" borderId="18" xfId="20" applyFont="1" applyBorder="1" applyAlignment="1">
      <alignment vertical="center"/>
      <protection/>
    </xf>
    <xf numFmtId="0" fontId="2" fillId="0" borderId="23" xfId="20" applyFont="1" applyBorder="1" applyAlignment="1">
      <alignment vertical="center"/>
      <protection/>
    </xf>
    <xf numFmtId="0" fontId="11" fillId="0" borderId="3" xfId="20" applyFont="1" applyBorder="1">
      <alignment/>
      <protection/>
    </xf>
    <xf numFmtId="0" fontId="8" fillId="0" borderId="22" xfId="20" applyFont="1" applyBorder="1" applyAlignment="1">
      <alignment vertical="center"/>
      <protection/>
    </xf>
    <xf numFmtId="0" fontId="2" fillId="0" borderId="17" xfId="20" applyFont="1" applyBorder="1" applyAlignment="1">
      <alignment vertical="center"/>
      <protection/>
    </xf>
    <xf numFmtId="0" fontId="2" fillId="0" borderId="2" xfId="20" applyFont="1" applyBorder="1" applyAlignment="1">
      <alignment vertical="center"/>
      <protection/>
    </xf>
    <xf numFmtId="0" fontId="8" fillId="0" borderId="2" xfId="20" applyFont="1" applyBorder="1" applyAlignment="1">
      <alignment vertical="center"/>
      <protection/>
    </xf>
    <xf numFmtId="38" fontId="8" fillId="0" borderId="2" xfId="16" applyFont="1" applyBorder="1" applyAlignment="1">
      <alignment vertical="center"/>
    </xf>
    <xf numFmtId="0" fontId="8" fillId="0" borderId="3" xfId="20" applyFont="1" applyBorder="1" applyAlignment="1">
      <alignment vertical="center"/>
      <protection/>
    </xf>
    <xf numFmtId="0" fontId="12" fillId="0" borderId="20" xfId="20" applyFont="1" applyBorder="1" applyAlignment="1">
      <alignment vertical="center"/>
      <protection/>
    </xf>
    <xf numFmtId="0" fontId="12" fillId="0" borderId="22" xfId="20" applyFont="1" applyBorder="1" applyAlignment="1">
      <alignment vertical="center"/>
      <protection/>
    </xf>
    <xf numFmtId="0" fontId="3" fillId="0" borderId="22" xfId="20" applyFont="1" applyBorder="1" applyAlignment="1">
      <alignment vertical="center"/>
      <protection/>
    </xf>
    <xf numFmtId="38" fontId="8" fillId="0" borderId="22" xfId="16" applyFont="1" applyBorder="1" applyAlignment="1">
      <alignment vertical="center"/>
    </xf>
    <xf numFmtId="0" fontId="8" fillId="0" borderId="23" xfId="20" applyFont="1" applyBorder="1" applyAlignment="1">
      <alignment vertical="center"/>
      <protection/>
    </xf>
    <xf numFmtId="0" fontId="5" fillId="0" borderId="0" xfId="20" applyFont="1" applyAlignment="1">
      <alignment horizontal="center" vertical="center"/>
      <protection/>
    </xf>
    <xf numFmtId="0" fontId="2" fillId="0" borderId="0" xfId="20" applyFont="1">
      <alignment/>
      <protection/>
    </xf>
    <xf numFmtId="183" fontId="2" fillId="0" borderId="0" xfId="20" applyNumberFormat="1" applyFont="1" applyAlignment="1">
      <alignment horizontal="right"/>
      <protection/>
    </xf>
    <xf numFmtId="0" fontId="2" fillId="0" borderId="0" xfId="20" applyFont="1" applyAlignment="1">
      <alignment/>
      <protection/>
    </xf>
    <xf numFmtId="38" fontId="2" fillId="0" borderId="0" xfId="16" applyFont="1" applyAlignment="1">
      <alignment/>
    </xf>
    <xf numFmtId="38" fontId="5" fillId="0" borderId="0" xfId="16" applyFont="1" applyAlignment="1">
      <alignment/>
    </xf>
    <xf numFmtId="0" fontId="2" fillId="0" borderId="1" xfId="20" applyFont="1" applyBorder="1" applyAlignment="1">
      <alignment horizontal="center" vertical="center"/>
      <protection/>
    </xf>
    <xf numFmtId="0" fontId="2" fillId="0" borderId="19" xfId="20" applyFont="1" applyBorder="1" applyAlignment="1">
      <alignment horizontal="center" vertical="center"/>
      <protection/>
    </xf>
    <xf numFmtId="183" fontId="8" fillId="0" borderId="19" xfId="20" applyNumberFormat="1" applyFont="1" applyBorder="1" applyAlignment="1">
      <alignment horizontal="right" vertical="center"/>
      <protection/>
    </xf>
    <xf numFmtId="184" fontId="2" fillId="0" borderId="0" xfId="20" applyNumberFormat="1" applyFont="1" applyBorder="1" applyAlignment="1">
      <alignment vertical="center"/>
      <protection/>
    </xf>
    <xf numFmtId="180" fontId="2" fillId="0" borderId="0" xfId="20" applyNumberFormat="1" applyFont="1" applyBorder="1" applyAlignment="1">
      <alignment horizontal="center" vertical="center"/>
      <protection/>
    </xf>
    <xf numFmtId="180" fontId="2" fillId="0" borderId="13" xfId="20" applyNumberFormat="1" applyFont="1" applyBorder="1" applyAlignment="1">
      <alignment vertical="center"/>
      <protection/>
    </xf>
    <xf numFmtId="0" fontId="2" fillId="0" borderId="21" xfId="20" applyFont="1" applyBorder="1" applyAlignment="1">
      <alignment horizontal="center" vertical="center"/>
      <protection/>
    </xf>
    <xf numFmtId="38" fontId="0" fillId="0" borderId="0" xfId="16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38" fontId="0" fillId="0" borderId="0" xfId="16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8" fontId="5" fillId="0" borderId="0" xfId="16" applyFont="1" applyAlignment="1">
      <alignment vertical="center"/>
    </xf>
    <xf numFmtId="0" fontId="15" fillId="0" borderId="0" xfId="0" applyFont="1" applyAlignment="1">
      <alignment vertical="center"/>
    </xf>
    <xf numFmtId="186" fontId="5" fillId="0" borderId="0" xfId="16" applyNumberFormat="1" applyFont="1" applyAlignment="1">
      <alignment vertical="center"/>
    </xf>
    <xf numFmtId="38" fontId="5" fillId="0" borderId="0" xfId="0" applyNumberFormat="1" applyFont="1" applyAlignment="1">
      <alignment vertical="center"/>
    </xf>
    <xf numFmtId="0" fontId="16" fillId="0" borderId="0" xfId="20" applyFont="1" applyAlignment="1">
      <alignment vertical="center"/>
      <protection/>
    </xf>
    <xf numFmtId="0" fontId="9" fillId="0" borderId="21" xfId="20" applyFont="1" applyBorder="1" applyAlignment="1">
      <alignment vertical="top"/>
      <protection/>
    </xf>
    <xf numFmtId="0" fontId="15" fillId="0" borderId="0" xfId="0" applyFont="1" applyAlignment="1">
      <alignment horizontal="left" vertical="center"/>
    </xf>
    <xf numFmtId="38" fontId="2" fillId="0" borderId="22" xfId="20" applyNumberFormat="1" applyFont="1" applyBorder="1" applyAlignment="1">
      <alignment vertical="center"/>
      <protection/>
    </xf>
    <xf numFmtId="0" fontId="0" fillId="0" borderId="23" xfId="20" applyBorder="1" applyAlignment="1">
      <alignment vertical="center"/>
      <protection/>
    </xf>
    <xf numFmtId="0" fontId="2" fillId="0" borderId="21" xfId="20" applyFont="1" applyBorder="1" applyAlignment="1">
      <alignment vertical="center" wrapText="1"/>
      <protection/>
    </xf>
    <xf numFmtId="38" fontId="15" fillId="0" borderId="0" xfId="16" applyFont="1" applyAlignment="1">
      <alignment vertical="center"/>
    </xf>
    <xf numFmtId="38" fontId="15" fillId="0" borderId="0" xfId="16" applyFont="1" applyAlignment="1">
      <alignment horizontal="right" vertical="center"/>
    </xf>
    <xf numFmtId="0" fontId="3" fillId="0" borderId="24" xfId="0" applyFont="1" applyBorder="1" applyAlignment="1">
      <alignment horizontal="justify" vertical="top" wrapText="1"/>
    </xf>
    <xf numFmtId="0" fontId="17" fillId="0" borderId="24" xfId="0" applyFont="1" applyBorder="1" applyAlignment="1">
      <alignment horizontal="justify" vertical="top" wrapText="1"/>
    </xf>
    <xf numFmtId="3" fontId="17" fillId="0" borderId="24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38" fontId="0" fillId="0" borderId="24" xfId="16" applyBorder="1" applyAlignment="1">
      <alignment vertical="center"/>
    </xf>
    <xf numFmtId="0" fontId="17" fillId="0" borderId="24" xfId="0" applyFont="1" applyBorder="1" applyAlignment="1">
      <alignment vertical="center"/>
    </xf>
    <xf numFmtId="186" fontId="5" fillId="0" borderId="0" xfId="0" applyNumberFormat="1" applyFont="1" applyAlignment="1">
      <alignment vertical="center"/>
    </xf>
    <xf numFmtId="38" fontId="18" fillId="0" borderId="0" xfId="16" applyFont="1" applyAlignment="1">
      <alignment horizontal="center" vertical="center"/>
    </xf>
    <xf numFmtId="38" fontId="13" fillId="0" borderId="0" xfId="16" applyFont="1" applyAlignment="1">
      <alignment vertical="center"/>
    </xf>
    <xf numFmtId="38" fontId="13" fillId="0" borderId="24" xfId="16" applyFont="1" applyBorder="1" applyAlignment="1">
      <alignment vertical="center"/>
    </xf>
    <xf numFmtId="38" fontId="19" fillId="0" borderId="0" xfId="16" applyFont="1" applyAlignment="1">
      <alignment vertical="center"/>
    </xf>
    <xf numFmtId="180" fontId="20" fillId="0" borderId="13" xfId="20" applyNumberFormat="1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38" fontId="0" fillId="0" borderId="0" xfId="16" applyBorder="1" applyAlignment="1">
      <alignment vertical="center"/>
    </xf>
    <xf numFmtId="38" fontId="0" fillId="0" borderId="0" xfId="16" applyFont="1" applyBorder="1" applyAlignment="1">
      <alignment vertical="center"/>
    </xf>
    <xf numFmtId="38" fontId="13" fillId="0" borderId="0" xfId="16" applyFont="1" applyBorder="1" applyAlignment="1">
      <alignment vertical="center"/>
    </xf>
    <xf numFmtId="183" fontId="20" fillId="0" borderId="23" xfId="20" applyNumberFormat="1" applyFont="1" applyBorder="1" applyAlignment="1">
      <alignment horizontal="right" vertical="center"/>
      <protection/>
    </xf>
    <xf numFmtId="38" fontId="20" fillId="0" borderId="0" xfId="16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38" fontId="22" fillId="0" borderId="0" xfId="16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3" fontId="2" fillId="0" borderId="0" xfId="20" applyNumberFormat="1" applyFont="1" applyBorder="1" applyAlignment="1">
      <alignment vertical="center"/>
      <protection/>
    </xf>
    <xf numFmtId="180" fontId="2" fillId="0" borderId="0" xfId="20" applyNumberFormat="1" applyFont="1" applyBorder="1" applyAlignment="1">
      <alignment horizontal="left" vertical="center"/>
      <protection/>
    </xf>
    <xf numFmtId="0" fontId="0" fillId="0" borderId="0" xfId="20" applyFont="1" applyBorder="1" applyAlignment="1">
      <alignment vertical="center"/>
      <protection/>
    </xf>
    <xf numFmtId="183" fontId="2" fillId="0" borderId="23" xfId="20" applyNumberFormat="1" applyFont="1" applyBorder="1" applyAlignment="1">
      <alignment horizontal="right" vertical="center"/>
      <protection/>
    </xf>
    <xf numFmtId="0" fontId="8" fillId="0" borderId="19" xfId="20" applyFont="1" applyBorder="1" applyAlignment="1">
      <alignment wrapText="1"/>
      <protection/>
    </xf>
    <xf numFmtId="0" fontId="8" fillId="0" borderId="19" xfId="20" applyFont="1" applyBorder="1" applyAlignment="1">
      <alignment vertical="top" wrapText="1"/>
      <protection/>
    </xf>
    <xf numFmtId="0" fontId="2" fillId="0" borderId="22" xfId="20" applyFont="1" applyBorder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2" fillId="0" borderId="2" xfId="20" applyFont="1" applyBorder="1" applyAlignment="1">
      <alignment vertical="center"/>
      <protection/>
    </xf>
    <xf numFmtId="0" fontId="0" fillId="0" borderId="3" xfId="20" applyFont="1" applyBorder="1" applyAlignment="1">
      <alignment vertical="center"/>
      <protection/>
    </xf>
    <xf numFmtId="0" fontId="2" fillId="0" borderId="0" xfId="20" applyFont="1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183" fontId="7" fillId="0" borderId="0" xfId="20" applyNumberFormat="1" applyFont="1" applyAlignment="1">
      <alignment horizontal="center" vertical="center" wrapText="1"/>
      <protection/>
    </xf>
    <xf numFmtId="183" fontId="7" fillId="0" borderId="0" xfId="20" applyNumberFormat="1" applyFont="1" applyAlignment="1">
      <alignment horizontal="center" vertical="center"/>
      <protection/>
    </xf>
    <xf numFmtId="0" fontId="2" fillId="0" borderId="3" xfId="20" applyFont="1" applyBorder="1" applyAlignment="1">
      <alignment horizontal="center" vertical="center"/>
      <protection/>
    </xf>
    <xf numFmtId="0" fontId="2" fillId="0" borderId="6" xfId="20" applyFont="1" applyBorder="1" applyAlignment="1">
      <alignment horizontal="center" vertical="center"/>
      <protection/>
    </xf>
    <xf numFmtId="0" fontId="9" fillId="0" borderId="2" xfId="20" applyFont="1" applyBorder="1" applyAlignment="1">
      <alignment vertical="center"/>
      <protection/>
    </xf>
    <xf numFmtId="0" fontId="10" fillId="0" borderId="3" xfId="20" applyFont="1" applyBorder="1" applyAlignment="1">
      <alignment vertical="center"/>
      <protection/>
    </xf>
    <xf numFmtId="0" fontId="0" fillId="0" borderId="22" xfId="20" applyBorder="1" applyAlignment="1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経費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zoomScaleSheetLayoutView="100" workbookViewId="0" topLeftCell="A1">
      <selection activeCell="B11" sqref="B11:M14"/>
    </sheetView>
  </sheetViews>
  <sheetFormatPr defaultColWidth="9.00390625" defaultRowHeight="24" customHeight="1"/>
  <cols>
    <col min="1" max="1" width="3.625" style="94" customWidth="1"/>
    <col min="2" max="2" width="11.25390625" style="7" customWidth="1"/>
    <col min="3" max="3" width="11.625" style="10" bestFit="1" customWidth="1"/>
    <col min="4" max="4" width="1.75390625" style="7" customWidth="1"/>
    <col min="5" max="5" width="7.625" style="7" customWidth="1"/>
    <col min="6" max="6" width="3.875" style="7" customWidth="1"/>
    <col min="7" max="7" width="3.375" style="8" customWidth="1"/>
    <col min="8" max="8" width="5.00390625" style="7" customWidth="1"/>
    <col min="9" max="9" width="5.125" style="7" customWidth="1"/>
    <col min="10" max="10" width="9.125" style="7" customWidth="1"/>
    <col min="11" max="11" width="10.25390625" style="7" customWidth="1"/>
    <col min="12" max="12" width="10.125" style="7" customWidth="1"/>
    <col min="13" max="13" width="12.00390625" style="7" customWidth="1"/>
    <col min="14" max="16384" width="8.875" style="7" customWidth="1"/>
  </cols>
  <sheetData>
    <row r="1" spans="1:13" ht="24" customHeight="1">
      <c r="A1" s="1" t="s">
        <v>0</v>
      </c>
      <c r="B1" s="2" t="s">
        <v>116</v>
      </c>
      <c r="C1" s="3"/>
      <c r="D1" s="4"/>
      <c r="E1" s="4"/>
      <c r="F1" s="4"/>
      <c r="G1" s="5"/>
      <c r="H1" s="4"/>
      <c r="I1" s="4"/>
      <c r="J1" s="4"/>
      <c r="K1" s="4"/>
      <c r="L1" s="5"/>
      <c r="M1" s="119"/>
    </row>
    <row r="2" spans="1:14" ht="15" customHeight="1">
      <c r="A2" s="1"/>
      <c r="B2" s="4"/>
      <c r="C2" s="3"/>
      <c r="D2" s="4"/>
      <c r="E2" s="4"/>
      <c r="F2" s="4"/>
      <c r="G2" s="5"/>
      <c r="H2" s="4"/>
      <c r="I2" s="4"/>
      <c r="J2" s="4"/>
      <c r="K2" s="4"/>
      <c r="L2" s="156" t="s">
        <v>1</v>
      </c>
      <c r="M2" s="156"/>
      <c r="N2" s="8"/>
    </row>
    <row r="3" spans="1:13" ht="15" customHeight="1">
      <c r="A3" s="1"/>
      <c r="B3" s="4"/>
      <c r="C3" s="3"/>
      <c r="D3" s="4"/>
      <c r="E3" s="4"/>
      <c r="F3" s="4"/>
      <c r="G3" s="5"/>
      <c r="H3" s="4"/>
      <c r="I3" s="4"/>
      <c r="J3" s="4"/>
      <c r="K3" s="4"/>
      <c r="L3" s="5"/>
      <c r="M3" s="5"/>
    </row>
    <row r="4" spans="1:13" ht="49.5" customHeight="1">
      <c r="A4" s="161" t="s">
        <v>110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</row>
    <row r="5" spans="1:13" ht="11.25" customHeight="1">
      <c r="A5" s="9"/>
      <c r="B5" s="9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15" customHeight="1">
      <c r="A6" s="13" t="s">
        <v>2</v>
      </c>
      <c r="B6" s="163" t="s">
        <v>3</v>
      </c>
      <c r="C6" s="14" t="s">
        <v>4</v>
      </c>
      <c r="D6" s="15"/>
      <c r="E6" s="15"/>
      <c r="F6" s="15" t="s">
        <v>5</v>
      </c>
      <c r="G6" s="15"/>
      <c r="H6" s="15"/>
      <c r="I6" s="15"/>
      <c r="J6" s="15"/>
      <c r="K6" s="15"/>
      <c r="L6" s="15"/>
      <c r="M6" s="17"/>
    </row>
    <row r="7" spans="1:13" ht="15" customHeight="1" thickBot="1">
      <c r="A7" s="18" t="s">
        <v>6</v>
      </c>
      <c r="B7" s="164"/>
      <c r="C7" s="19"/>
      <c r="D7" s="20"/>
      <c r="E7" s="20"/>
      <c r="F7" s="20"/>
      <c r="G7" s="20"/>
      <c r="H7" s="20"/>
      <c r="I7" s="20"/>
      <c r="J7" s="20"/>
      <c r="K7" s="20"/>
      <c r="L7" s="20"/>
      <c r="M7" s="22"/>
    </row>
    <row r="8" spans="1:13" ht="1.5" customHeight="1" hidden="1">
      <c r="A8" s="23"/>
      <c r="B8" s="24"/>
      <c r="C8" s="25"/>
      <c r="D8" s="26"/>
      <c r="E8" s="26"/>
      <c r="F8" s="26"/>
      <c r="G8" s="26"/>
      <c r="H8" s="26"/>
      <c r="I8" s="26"/>
      <c r="J8" s="26"/>
      <c r="K8" s="26"/>
      <c r="L8" s="26"/>
      <c r="M8" s="28"/>
    </row>
    <row r="9" spans="1:13" ht="26.25" customHeight="1" hidden="1">
      <c r="A9" s="29"/>
      <c r="B9" s="30"/>
      <c r="C9" s="31"/>
      <c r="D9" s="32"/>
      <c r="E9" s="32"/>
      <c r="F9" s="32"/>
      <c r="G9" s="32"/>
      <c r="H9" s="32"/>
      <c r="I9" s="32"/>
      <c r="J9" s="32"/>
      <c r="K9" s="32"/>
      <c r="L9" s="32"/>
      <c r="M9" s="34"/>
    </row>
    <row r="10" spans="1:13" ht="27" customHeight="1" thickTop="1">
      <c r="A10" s="35">
        <v>1</v>
      </c>
      <c r="B10" s="38" t="s">
        <v>7</v>
      </c>
      <c r="C10" s="37">
        <f>C12+C13</f>
        <v>0</v>
      </c>
      <c r="D10" s="38" t="s">
        <v>90</v>
      </c>
      <c r="E10" s="38"/>
      <c r="F10" s="38"/>
      <c r="G10" s="38"/>
      <c r="H10" s="38"/>
      <c r="I10" s="38"/>
      <c r="J10" s="38"/>
      <c r="K10" s="38"/>
      <c r="L10" s="38"/>
      <c r="M10" s="40"/>
    </row>
    <row r="11" spans="1:13" ht="14.25" customHeight="1">
      <c r="A11" s="100"/>
      <c r="B11" s="42" t="s">
        <v>29</v>
      </c>
      <c r="C11" s="43" t="s">
        <v>10</v>
      </c>
      <c r="D11" s="32"/>
      <c r="E11" s="157" t="s">
        <v>30</v>
      </c>
      <c r="F11" s="157"/>
      <c r="G11" s="157"/>
      <c r="H11" s="157"/>
      <c r="I11" s="157"/>
      <c r="J11" s="157"/>
      <c r="K11" s="157"/>
      <c r="L11" s="157"/>
      <c r="M11" s="158"/>
    </row>
    <row r="12" spans="1:13" ht="25.5" customHeight="1">
      <c r="A12" s="101"/>
      <c r="B12" s="153" t="s">
        <v>57</v>
      </c>
      <c r="C12" s="102">
        <f>+M12+J15</f>
        <v>0</v>
      </c>
      <c r="D12" s="80"/>
      <c r="E12" s="159"/>
      <c r="F12" s="160"/>
      <c r="G12" s="32"/>
      <c r="H12" s="32"/>
      <c r="I12" s="103"/>
      <c r="J12" s="149" t="s">
        <v>118</v>
      </c>
      <c r="K12" s="150"/>
      <c r="L12" s="32" t="s">
        <v>120</v>
      </c>
      <c r="M12" s="138"/>
    </row>
    <row r="13" spans="1:13" ht="19.5" customHeight="1">
      <c r="A13" s="101"/>
      <c r="B13" s="59" t="s">
        <v>50</v>
      </c>
      <c r="C13" s="102">
        <f>M13</f>
        <v>0</v>
      </c>
      <c r="D13" s="80"/>
      <c r="E13" s="32"/>
      <c r="F13" s="151"/>
      <c r="G13" s="32"/>
      <c r="H13" s="32"/>
      <c r="I13" s="103"/>
      <c r="J13" s="32" t="s">
        <v>119</v>
      </c>
      <c r="K13" s="104"/>
      <c r="L13" s="32" t="s">
        <v>120</v>
      </c>
      <c r="M13" s="138"/>
    </row>
    <row r="14" spans="1:13" ht="19.5" customHeight="1">
      <c r="A14" s="101"/>
      <c r="B14" s="154" t="s">
        <v>58</v>
      </c>
      <c r="C14" s="102"/>
      <c r="D14" s="80"/>
      <c r="E14" s="32"/>
      <c r="F14" s="151"/>
      <c r="G14" s="32"/>
      <c r="H14" s="32"/>
      <c r="I14" s="103"/>
      <c r="J14" s="32"/>
      <c r="K14" s="104"/>
      <c r="L14" s="32"/>
      <c r="M14" s="105"/>
    </row>
    <row r="15" spans="1:13" ht="15.75" customHeight="1">
      <c r="A15" s="106"/>
      <c r="B15" s="120"/>
      <c r="C15" s="52"/>
      <c r="D15" s="53"/>
      <c r="E15" s="155"/>
      <c r="F15" s="155"/>
      <c r="G15" s="155"/>
      <c r="H15" s="155"/>
      <c r="I15" s="155"/>
      <c r="J15" s="122"/>
      <c r="K15" s="54"/>
      <c r="L15" s="54"/>
      <c r="M15" s="123"/>
    </row>
    <row r="16" spans="1:14" ht="27" customHeight="1">
      <c r="A16" s="35">
        <v>2</v>
      </c>
      <c r="B16" s="38" t="s">
        <v>16</v>
      </c>
      <c r="C16" s="70"/>
      <c r="D16" s="71"/>
      <c r="E16" s="72"/>
      <c r="F16" s="72"/>
      <c r="G16" s="72"/>
      <c r="H16" s="72"/>
      <c r="I16" s="72"/>
      <c r="J16" s="72"/>
      <c r="K16" s="72"/>
      <c r="L16" s="72"/>
      <c r="M16" s="74"/>
      <c r="N16" s="75"/>
    </row>
    <row r="17" spans="1:14" ht="13.5" customHeight="1">
      <c r="A17" s="76"/>
      <c r="B17" s="77"/>
      <c r="C17" s="78" t="s">
        <v>10</v>
      </c>
      <c r="D17" s="32"/>
      <c r="E17" s="67"/>
      <c r="F17" s="67"/>
      <c r="G17" s="67"/>
      <c r="H17" s="67"/>
      <c r="I17" s="67"/>
      <c r="J17" s="67"/>
      <c r="K17" s="67"/>
      <c r="L17" s="67"/>
      <c r="M17" s="79"/>
      <c r="N17" s="75"/>
    </row>
    <row r="18" spans="1:13" ht="19.5" customHeight="1">
      <c r="A18" s="80" t="s">
        <v>17</v>
      </c>
      <c r="B18" s="81"/>
      <c r="C18" s="66">
        <f>ROUNDDOWN(C10*30/100,0)</f>
        <v>0</v>
      </c>
      <c r="D18" s="32"/>
      <c r="E18" s="67"/>
      <c r="F18" s="67" t="s">
        <v>59</v>
      </c>
      <c r="G18" s="67"/>
      <c r="H18" s="67"/>
      <c r="I18" s="67"/>
      <c r="J18" s="67"/>
      <c r="K18" s="67"/>
      <c r="L18" s="67"/>
      <c r="M18" s="69" t="s">
        <v>15</v>
      </c>
    </row>
    <row r="19" spans="1:14" ht="27" customHeight="1">
      <c r="A19" s="35">
        <v>3</v>
      </c>
      <c r="B19" s="38" t="s">
        <v>19</v>
      </c>
      <c r="C19" s="70"/>
      <c r="D19" s="71"/>
      <c r="E19" s="72"/>
      <c r="F19" s="72"/>
      <c r="G19" s="72"/>
      <c r="H19" s="72"/>
      <c r="I19" s="72"/>
      <c r="J19" s="72"/>
      <c r="K19" s="72"/>
      <c r="L19" s="72"/>
      <c r="M19" s="74"/>
      <c r="N19" s="75"/>
    </row>
    <row r="20" spans="1:14" ht="15.75" customHeight="1">
      <c r="A20" s="76"/>
      <c r="B20" s="77"/>
      <c r="C20" s="78" t="s">
        <v>10</v>
      </c>
      <c r="D20" s="32"/>
      <c r="E20" s="67"/>
      <c r="F20" s="67" t="s">
        <v>20</v>
      </c>
      <c r="G20" s="67"/>
      <c r="H20" s="67"/>
      <c r="I20" s="67"/>
      <c r="J20" s="67"/>
      <c r="K20" s="67"/>
      <c r="L20" s="67"/>
      <c r="M20" s="82"/>
      <c r="N20" s="75"/>
    </row>
    <row r="21" spans="1:13" ht="15.75" customHeight="1">
      <c r="A21" s="53" t="s">
        <v>21</v>
      </c>
      <c r="B21" s="81"/>
      <c r="C21" s="66">
        <f>ROUNDDOWN((C10+C18)*5/100,0)</f>
        <v>0</v>
      </c>
      <c r="D21" s="54"/>
      <c r="E21" s="83"/>
      <c r="F21" s="83" t="s">
        <v>22</v>
      </c>
      <c r="G21" s="67"/>
      <c r="H21" s="67"/>
      <c r="I21" s="67"/>
      <c r="J21" s="67"/>
      <c r="K21" s="83"/>
      <c r="L21" s="83"/>
      <c r="M21" s="69" t="s">
        <v>15</v>
      </c>
    </row>
    <row r="22" spans="1:13" ht="18" customHeight="1">
      <c r="A22" s="84"/>
      <c r="B22" s="77"/>
      <c r="C22" s="78" t="s">
        <v>10</v>
      </c>
      <c r="D22" s="85"/>
      <c r="E22" s="86"/>
      <c r="F22" s="67"/>
      <c r="G22" s="86"/>
      <c r="H22" s="86"/>
      <c r="I22" s="86"/>
      <c r="J22" s="86"/>
      <c r="K22" s="86"/>
      <c r="L22" s="86"/>
      <c r="M22" s="88"/>
    </row>
    <row r="23" spans="1:13" ht="31.5" customHeight="1">
      <c r="A23" s="89" t="s">
        <v>23</v>
      </c>
      <c r="B23" s="81"/>
      <c r="C23" s="144">
        <f>C10+C18+C21</f>
        <v>0</v>
      </c>
      <c r="D23" s="90"/>
      <c r="E23" s="83"/>
      <c r="F23" s="91" t="s">
        <v>24</v>
      </c>
      <c r="G23" s="83"/>
      <c r="H23" s="83"/>
      <c r="I23" s="83"/>
      <c r="J23" s="83"/>
      <c r="K23" s="83"/>
      <c r="L23" s="83"/>
      <c r="M23" s="93"/>
    </row>
    <row r="24" spans="2:13" ht="24" customHeight="1">
      <c r="B24" s="4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ht="24" customHeight="1">
      <c r="B25" s="4"/>
      <c r="C25" s="3"/>
      <c r="D25" s="4"/>
      <c r="F25" s="4"/>
      <c r="G25" s="4"/>
      <c r="H25" s="4"/>
      <c r="I25" s="4"/>
      <c r="J25" s="4"/>
      <c r="K25" s="4"/>
      <c r="L25" s="4"/>
      <c r="M25" s="4"/>
    </row>
    <row r="26" spans="2:13" ht="24" customHeight="1">
      <c r="B26" s="95"/>
      <c r="C26" s="96"/>
      <c r="D26" s="95"/>
      <c r="E26" s="95"/>
      <c r="F26" s="95"/>
      <c r="G26" s="97"/>
      <c r="H26" s="95"/>
      <c r="I26" s="95"/>
      <c r="J26" s="95"/>
      <c r="K26" s="95"/>
      <c r="L26" s="95"/>
      <c r="M26" s="95"/>
    </row>
    <row r="27" spans="2:13" ht="24" customHeight="1">
      <c r="B27" s="95"/>
      <c r="C27" s="96"/>
      <c r="D27" s="95"/>
      <c r="E27" s="95"/>
      <c r="F27" s="95"/>
      <c r="G27" s="97"/>
      <c r="H27" s="95"/>
      <c r="I27" s="95"/>
      <c r="J27" s="95"/>
      <c r="K27" s="95"/>
      <c r="L27" s="95"/>
      <c r="M27" s="95"/>
    </row>
    <row r="28" spans="2:13" ht="24" customHeight="1">
      <c r="B28" s="95"/>
      <c r="C28" s="96"/>
      <c r="D28" s="95"/>
      <c r="E28" s="95"/>
      <c r="F28" s="95"/>
      <c r="G28" s="97"/>
      <c r="H28" s="95"/>
      <c r="I28" s="95"/>
      <c r="J28" s="95"/>
      <c r="K28" s="95"/>
      <c r="L28" s="95"/>
      <c r="M28" s="95"/>
    </row>
  </sheetData>
  <mergeCells count="6">
    <mergeCell ref="E15:I15"/>
    <mergeCell ref="L2:M2"/>
    <mergeCell ref="E11:M11"/>
    <mergeCell ref="E12:F12"/>
    <mergeCell ref="A4:M4"/>
    <mergeCell ref="B6:B7"/>
  </mergeCells>
  <printOptions/>
  <pageMargins left="0.34" right="0.18" top="0.5905511811023623" bottom="0.5905511811023623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SheetLayoutView="100" workbookViewId="0" topLeftCell="A1">
      <selection activeCell="L12" sqref="L12:L13"/>
    </sheetView>
  </sheetViews>
  <sheetFormatPr defaultColWidth="9.00390625" defaultRowHeight="24" customHeight="1"/>
  <cols>
    <col min="1" max="1" width="3.625" style="94" customWidth="1"/>
    <col min="2" max="2" width="14.625" style="7" customWidth="1"/>
    <col min="3" max="3" width="11.625" style="10" bestFit="1" customWidth="1"/>
    <col min="4" max="4" width="1.75390625" style="7" customWidth="1"/>
    <col min="5" max="5" width="7.625" style="7" customWidth="1"/>
    <col min="6" max="6" width="3.875" style="7" customWidth="1"/>
    <col min="7" max="7" width="3.375" style="8" customWidth="1"/>
    <col min="8" max="8" width="5.00390625" style="7" customWidth="1"/>
    <col min="9" max="9" width="3.625" style="7" customWidth="1"/>
    <col min="10" max="10" width="9.125" style="99" customWidth="1"/>
    <col min="11" max="11" width="10.25390625" style="7" customWidth="1"/>
    <col min="12" max="12" width="10.125" style="7" customWidth="1"/>
    <col min="13" max="13" width="12.00390625" style="7" customWidth="1"/>
    <col min="14" max="16384" width="8.875" style="7" customWidth="1"/>
  </cols>
  <sheetData>
    <row r="1" spans="1:13" ht="24" customHeight="1">
      <c r="A1" s="1" t="s">
        <v>0</v>
      </c>
      <c r="B1" s="2" t="s">
        <v>117</v>
      </c>
      <c r="C1" s="3"/>
      <c r="D1" s="4"/>
      <c r="E1" s="4"/>
      <c r="F1" s="4"/>
      <c r="G1" s="5"/>
      <c r="H1" s="4"/>
      <c r="I1" s="4"/>
      <c r="J1" s="6"/>
      <c r="K1" s="4"/>
      <c r="L1" s="5"/>
      <c r="M1" s="119"/>
    </row>
    <row r="2" spans="1:14" ht="15" customHeight="1">
      <c r="A2" s="1"/>
      <c r="B2" s="4"/>
      <c r="C2" s="3"/>
      <c r="D2" s="4"/>
      <c r="E2" s="4"/>
      <c r="F2" s="4"/>
      <c r="G2" s="5"/>
      <c r="H2" s="4"/>
      <c r="I2" s="4"/>
      <c r="J2" s="6"/>
      <c r="K2" s="4"/>
      <c r="L2" s="156" t="s">
        <v>1</v>
      </c>
      <c r="M2" s="156"/>
      <c r="N2" s="8"/>
    </row>
    <row r="3" spans="1:13" ht="15" customHeight="1">
      <c r="A3" s="1"/>
      <c r="B3" s="4"/>
      <c r="C3" s="3"/>
      <c r="D3" s="4"/>
      <c r="E3" s="4"/>
      <c r="F3" s="4"/>
      <c r="G3" s="5"/>
      <c r="H3" s="4"/>
      <c r="I3" s="4"/>
      <c r="J3" s="6"/>
      <c r="K3" s="4"/>
      <c r="L3" s="5"/>
      <c r="M3" s="5"/>
    </row>
    <row r="4" spans="1:13" ht="49.5" customHeight="1">
      <c r="A4" s="161" t="s">
        <v>111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</row>
    <row r="5" spans="1:13" ht="11.25" customHeight="1">
      <c r="A5" s="9"/>
      <c r="B5" s="9"/>
      <c r="D5" s="11"/>
      <c r="E5" s="11"/>
      <c r="F5" s="11"/>
      <c r="G5" s="11"/>
      <c r="H5" s="11"/>
      <c r="I5" s="11"/>
      <c r="J5" s="12"/>
      <c r="K5" s="11"/>
      <c r="L5" s="11"/>
      <c r="M5" s="11"/>
    </row>
    <row r="6" spans="1:13" ht="15" customHeight="1">
      <c r="A6" s="13" t="s">
        <v>2</v>
      </c>
      <c r="B6" s="163" t="s">
        <v>3</v>
      </c>
      <c r="C6" s="14" t="s">
        <v>4</v>
      </c>
      <c r="D6" s="15"/>
      <c r="E6" s="15"/>
      <c r="F6" s="15" t="s">
        <v>5</v>
      </c>
      <c r="G6" s="15"/>
      <c r="H6" s="15"/>
      <c r="I6" s="15"/>
      <c r="J6" s="16"/>
      <c r="K6" s="15"/>
      <c r="L6" s="15"/>
      <c r="M6" s="17"/>
    </row>
    <row r="7" spans="1:13" ht="15" customHeight="1" thickBot="1">
      <c r="A7" s="18" t="s">
        <v>6</v>
      </c>
      <c r="B7" s="164"/>
      <c r="C7" s="19"/>
      <c r="D7" s="20"/>
      <c r="E7" s="20"/>
      <c r="F7" s="20"/>
      <c r="G7" s="20"/>
      <c r="H7" s="20"/>
      <c r="I7" s="20"/>
      <c r="J7" s="21"/>
      <c r="K7" s="20"/>
      <c r="L7" s="20"/>
      <c r="M7" s="22"/>
    </row>
    <row r="8" spans="1:13" ht="1.5" customHeight="1" hidden="1">
      <c r="A8" s="23"/>
      <c r="B8" s="24"/>
      <c r="C8" s="25"/>
      <c r="D8" s="26"/>
      <c r="E8" s="26"/>
      <c r="F8" s="26"/>
      <c r="G8" s="26"/>
      <c r="H8" s="26"/>
      <c r="I8" s="26"/>
      <c r="J8" s="27"/>
      <c r="K8" s="26"/>
      <c r="L8" s="26"/>
      <c r="M8" s="28"/>
    </row>
    <row r="9" spans="1:13" ht="26.25" customHeight="1" hidden="1">
      <c r="A9" s="29"/>
      <c r="B9" s="30"/>
      <c r="C9" s="31"/>
      <c r="D9" s="32"/>
      <c r="E9" s="32"/>
      <c r="F9" s="32"/>
      <c r="G9" s="32"/>
      <c r="H9" s="32"/>
      <c r="I9" s="32"/>
      <c r="J9" s="33"/>
      <c r="K9" s="32"/>
      <c r="L9" s="32"/>
      <c r="M9" s="34"/>
    </row>
    <row r="10" spans="1:13" ht="27" customHeight="1" thickTop="1">
      <c r="A10" s="35">
        <v>1</v>
      </c>
      <c r="B10" s="36" t="s">
        <v>7</v>
      </c>
      <c r="C10" s="37">
        <f>C16+C18</f>
        <v>0</v>
      </c>
      <c r="D10" s="38" t="s">
        <v>8</v>
      </c>
      <c r="E10" s="38"/>
      <c r="F10" s="38"/>
      <c r="G10" s="38"/>
      <c r="H10" s="38"/>
      <c r="I10" s="38"/>
      <c r="J10" s="39"/>
      <c r="K10" s="38"/>
      <c r="L10" s="38"/>
      <c r="M10" s="40"/>
    </row>
    <row r="11" spans="1:13" ht="14.25" customHeight="1">
      <c r="A11" s="41" t="s">
        <v>25</v>
      </c>
      <c r="B11" s="42" t="s">
        <v>9</v>
      </c>
      <c r="C11" s="43" t="s">
        <v>10</v>
      </c>
      <c r="D11" s="32"/>
      <c r="E11" s="165"/>
      <c r="F11" s="165"/>
      <c r="G11" s="165"/>
      <c r="H11" s="165"/>
      <c r="I11" s="165"/>
      <c r="J11" s="165"/>
      <c r="K11" s="165"/>
      <c r="L11" s="165"/>
      <c r="M11" s="166"/>
    </row>
    <row r="12" spans="1:13" ht="14.25" customHeight="1">
      <c r="A12" s="44"/>
      <c r="B12" s="45" t="s">
        <v>11</v>
      </c>
      <c r="C12" s="46"/>
      <c r="D12" s="32"/>
      <c r="E12" s="47"/>
      <c r="F12" s="47"/>
      <c r="G12" s="47"/>
      <c r="H12" s="47"/>
      <c r="I12" s="47"/>
      <c r="J12" s="145"/>
      <c r="K12" s="47"/>
      <c r="L12" s="32" t="s">
        <v>88</v>
      </c>
      <c r="M12" s="48"/>
    </row>
    <row r="13" spans="1:13" ht="14.25" customHeight="1">
      <c r="A13" s="44"/>
      <c r="B13" s="49" t="s">
        <v>12</v>
      </c>
      <c r="C13" s="46"/>
      <c r="D13" s="32"/>
      <c r="E13" s="47"/>
      <c r="F13" s="47"/>
      <c r="G13" s="47"/>
      <c r="H13" s="47"/>
      <c r="I13" s="47"/>
      <c r="J13" s="145"/>
      <c r="K13" s="47"/>
      <c r="L13" s="32" t="s">
        <v>121</v>
      </c>
      <c r="M13" s="48"/>
    </row>
    <row r="14" spans="1:13" ht="14.25" customHeight="1">
      <c r="A14" s="44"/>
      <c r="B14" s="49" t="s">
        <v>13</v>
      </c>
      <c r="C14" s="46"/>
      <c r="D14" s="32"/>
      <c r="E14" s="47"/>
      <c r="F14" s="47"/>
      <c r="G14" s="47"/>
      <c r="H14" s="47"/>
      <c r="I14" s="47"/>
      <c r="J14" s="145"/>
      <c r="K14" s="47"/>
      <c r="L14" s="47"/>
      <c r="M14" s="48"/>
    </row>
    <row r="15" spans="1:13" ht="14.25" customHeight="1">
      <c r="A15" s="44"/>
      <c r="B15" s="49"/>
      <c r="C15" s="46"/>
      <c r="D15" s="32"/>
      <c r="E15" s="47"/>
      <c r="F15" s="47"/>
      <c r="G15" s="47"/>
      <c r="H15" s="47"/>
      <c r="I15" s="47"/>
      <c r="J15" s="7"/>
      <c r="K15" s="47"/>
      <c r="L15" s="47"/>
      <c r="M15" s="48"/>
    </row>
    <row r="16" spans="1:13" ht="19.5" customHeight="1">
      <c r="A16" s="50"/>
      <c r="B16" s="51"/>
      <c r="C16" s="52">
        <f>+J16</f>
        <v>0</v>
      </c>
      <c r="D16" s="53"/>
      <c r="E16" s="155"/>
      <c r="F16" s="167"/>
      <c r="G16" s="54"/>
      <c r="H16" s="54"/>
      <c r="I16" s="55"/>
      <c r="J16" s="56">
        <f>SUM(J12:J14)</f>
        <v>0</v>
      </c>
      <c r="K16" s="57"/>
      <c r="L16" s="54" t="s">
        <v>26</v>
      </c>
      <c r="M16" s="58">
        <f>+J16</f>
        <v>0</v>
      </c>
    </row>
    <row r="17" spans="1:13" ht="15.75" customHeight="1">
      <c r="A17" s="44" t="s">
        <v>27</v>
      </c>
      <c r="B17" s="59" t="s">
        <v>28</v>
      </c>
      <c r="C17" s="60" t="s">
        <v>10</v>
      </c>
      <c r="D17" s="32"/>
      <c r="E17" s="61"/>
      <c r="F17" s="62"/>
      <c r="G17" s="63"/>
      <c r="H17" s="63"/>
      <c r="I17" s="63"/>
      <c r="J17" s="64"/>
      <c r="K17" s="62"/>
      <c r="L17" s="62"/>
      <c r="M17" s="65"/>
    </row>
    <row r="18" spans="1:13" ht="42" customHeight="1">
      <c r="A18" s="50"/>
      <c r="B18" s="124" t="s">
        <v>101</v>
      </c>
      <c r="C18" s="66">
        <f>ROUNDDOWN((C16)*20/100,0)</f>
        <v>0</v>
      </c>
      <c r="D18" s="32"/>
      <c r="E18" s="67"/>
      <c r="F18" s="32" t="s">
        <v>14</v>
      </c>
      <c r="G18" s="67"/>
      <c r="H18" s="67"/>
      <c r="I18" s="67"/>
      <c r="J18" s="68"/>
      <c r="K18" s="67"/>
      <c r="L18" s="67"/>
      <c r="M18" s="69" t="s">
        <v>15</v>
      </c>
    </row>
    <row r="19" spans="1:14" ht="27" customHeight="1">
      <c r="A19" s="35">
        <v>2</v>
      </c>
      <c r="B19" s="38" t="s">
        <v>16</v>
      </c>
      <c r="C19" s="70"/>
      <c r="D19" s="71"/>
      <c r="E19" s="72"/>
      <c r="F19" s="72"/>
      <c r="G19" s="72"/>
      <c r="H19" s="72"/>
      <c r="I19" s="72"/>
      <c r="J19" s="73"/>
      <c r="K19" s="72"/>
      <c r="L19" s="72"/>
      <c r="M19" s="74"/>
      <c r="N19" s="75"/>
    </row>
    <row r="20" spans="1:14" ht="13.5" customHeight="1">
      <c r="A20" s="76"/>
      <c r="B20" s="77"/>
      <c r="C20" s="78" t="s">
        <v>10</v>
      </c>
      <c r="D20" s="32"/>
      <c r="E20" s="67"/>
      <c r="F20" s="67"/>
      <c r="G20" s="67"/>
      <c r="H20" s="67"/>
      <c r="I20" s="67"/>
      <c r="J20" s="68"/>
      <c r="K20" s="67"/>
      <c r="L20" s="67"/>
      <c r="M20" s="79"/>
      <c r="N20" s="75"/>
    </row>
    <row r="21" spans="1:13" ht="19.5" customHeight="1">
      <c r="A21" s="80" t="s">
        <v>17</v>
      </c>
      <c r="B21" s="81"/>
      <c r="C21" s="66">
        <f>ROUNDDOWN(C10*30/100,0)</f>
        <v>0</v>
      </c>
      <c r="D21" s="32"/>
      <c r="E21" s="67"/>
      <c r="F21" s="67" t="s">
        <v>18</v>
      </c>
      <c r="G21" s="67"/>
      <c r="H21" s="67"/>
      <c r="I21" s="67"/>
      <c r="J21" s="68"/>
      <c r="K21" s="67"/>
      <c r="L21" s="67"/>
      <c r="M21" s="69" t="s">
        <v>15</v>
      </c>
    </row>
    <row r="22" spans="1:14" ht="27" customHeight="1">
      <c r="A22" s="35">
        <v>3</v>
      </c>
      <c r="B22" s="38" t="s">
        <v>19</v>
      </c>
      <c r="C22" s="70"/>
      <c r="D22" s="71"/>
      <c r="E22" s="72"/>
      <c r="F22" s="72"/>
      <c r="G22" s="72"/>
      <c r="H22" s="72"/>
      <c r="I22" s="72"/>
      <c r="J22" s="73"/>
      <c r="K22" s="72"/>
      <c r="L22" s="72"/>
      <c r="M22" s="74"/>
      <c r="N22" s="75"/>
    </row>
    <row r="23" spans="1:14" ht="15.75" customHeight="1">
      <c r="A23" s="76"/>
      <c r="B23" s="77"/>
      <c r="C23" s="78" t="s">
        <v>10</v>
      </c>
      <c r="D23" s="32"/>
      <c r="E23" s="67"/>
      <c r="F23" s="67" t="s">
        <v>20</v>
      </c>
      <c r="G23" s="67"/>
      <c r="H23" s="67"/>
      <c r="I23" s="67"/>
      <c r="J23" s="68"/>
      <c r="K23" s="67"/>
      <c r="L23" s="67"/>
      <c r="M23" s="82"/>
      <c r="N23" s="75"/>
    </row>
    <row r="24" spans="1:13" ht="15.75" customHeight="1">
      <c r="A24" s="53" t="s">
        <v>21</v>
      </c>
      <c r="B24" s="81"/>
      <c r="C24" s="66">
        <f>ROUNDDOWN((C10+C21)*5/100,0)</f>
        <v>0</v>
      </c>
      <c r="D24" s="54"/>
      <c r="E24" s="83"/>
      <c r="F24" s="83" t="s">
        <v>22</v>
      </c>
      <c r="G24" s="67"/>
      <c r="H24" s="67"/>
      <c r="I24" s="67"/>
      <c r="J24" s="68"/>
      <c r="K24" s="83"/>
      <c r="L24" s="83"/>
      <c r="M24" s="69" t="s">
        <v>15</v>
      </c>
    </row>
    <row r="25" spans="1:13" ht="18" customHeight="1">
      <c r="A25" s="84"/>
      <c r="B25" s="77"/>
      <c r="C25" s="78" t="s">
        <v>10</v>
      </c>
      <c r="D25" s="85"/>
      <c r="E25" s="86"/>
      <c r="F25" s="67"/>
      <c r="G25" s="86"/>
      <c r="H25" s="86"/>
      <c r="I25" s="86"/>
      <c r="J25" s="87"/>
      <c r="K25" s="86"/>
      <c r="L25" s="86"/>
      <c r="M25" s="88"/>
    </row>
    <row r="26" spans="1:13" ht="31.5" customHeight="1">
      <c r="A26" s="89" t="s">
        <v>23</v>
      </c>
      <c r="B26" s="81"/>
      <c r="C26" s="152">
        <f>C10+C21+C24</f>
        <v>0</v>
      </c>
      <c r="D26" s="90"/>
      <c r="E26" s="83"/>
      <c r="F26" s="91" t="s">
        <v>24</v>
      </c>
      <c r="G26" s="83"/>
      <c r="H26" s="83"/>
      <c r="I26" s="83"/>
      <c r="J26" s="92"/>
      <c r="K26" s="83"/>
      <c r="L26" s="83"/>
      <c r="M26" s="93"/>
    </row>
    <row r="27" spans="2:13" ht="24" customHeight="1">
      <c r="B27" s="4"/>
      <c r="C27" s="3"/>
      <c r="D27" s="4"/>
      <c r="E27" s="4"/>
      <c r="F27" s="4"/>
      <c r="G27" s="4"/>
      <c r="H27" s="4"/>
      <c r="I27" s="4"/>
      <c r="J27" s="6"/>
      <c r="K27" s="4"/>
      <c r="L27" s="4"/>
      <c r="M27" s="4"/>
    </row>
    <row r="28" spans="2:13" ht="24" customHeight="1">
      <c r="B28" s="4"/>
      <c r="C28" s="3"/>
      <c r="D28" s="4"/>
      <c r="E28" s="4"/>
      <c r="F28" s="4"/>
      <c r="G28" s="4"/>
      <c r="H28" s="4"/>
      <c r="I28" s="4"/>
      <c r="J28" s="6"/>
      <c r="K28" s="4"/>
      <c r="L28" s="4"/>
      <c r="M28" s="4"/>
    </row>
    <row r="29" spans="2:13" ht="24" customHeight="1">
      <c r="B29" s="95"/>
      <c r="C29" s="96"/>
      <c r="D29" s="95"/>
      <c r="E29" s="95"/>
      <c r="F29" s="95"/>
      <c r="G29" s="97"/>
      <c r="H29" s="95"/>
      <c r="I29" s="95"/>
      <c r="J29" s="98"/>
      <c r="K29" s="95"/>
      <c r="L29" s="95"/>
      <c r="M29" s="95"/>
    </row>
    <row r="30" spans="2:13" ht="24" customHeight="1">
      <c r="B30" s="95"/>
      <c r="C30" s="96"/>
      <c r="D30" s="95"/>
      <c r="E30" s="95"/>
      <c r="F30" s="95"/>
      <c r="G30" s="97"/>
      <c r="H30" s="95"/>
      <c r="I30" s="95"/>
      <c r="J30" s="98"/>
      <c r="K30" s="95"/>
      <c r="L30" s="95"/>
      <c r="M30" s="95"/>
    </row>
    <row r="31" spans="2:13" ht="24" customHeight="1">
      <c r="B31" s="95"/>
      <c r="C31" s="96"/>
      <c r="D31" s="95"/>
      <c r="E31" s="95"/>
      <c r="F31" s="95"/>
      <c r="G31" s="97"/>
      <c r="H31" s="95"/>
      <c r="I31" s="95"/>
      <c r="J31" s="98"/>
      <c r="K31" s="95"/>
      <c r="L31" s="95"/>
      <c r="M31" s="95"/>
    </row>
  </sheetData>
  <mergeCells count="5">
    <mergeCell ref="L2:M2"/>
    <mergeCell ref="E11:M11"/>
    <mergeCell ref="E16:F16"/>
    <mergeCell ref="A4:M4"/>
    <mergeCell ref="B6:B7"/>
  </mergeCells>
  <printOptions/>
  <pageMargins left="0.34" right="0.18" top="0.5905511811023623" bottom="0.5905511811023623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E29" sqref="E29"/>
    </sheetView>
  </sheetViews>
  <sheetFormatPr defaultColWidth="9.00390625" defaultRowHeight="13.5"/>
  <cols>
    <col min="2" max="2" width="9.25390625" style="0" bestFit="1" customWidth="1"/>
    <col min="3" max="3" width="10.50390625" style="0" bestFit="1" customWidth="1"/>
    <col min="5" max="5" width="10.50390625" style="107" bestFit="1" customWidth="1"/>
    <col min="6" max="6" width="6.625" style="107" customWidth="1"/>
    <col min="7" max="7" width="9.125" style="0" customWidth="1"/>
    <col min="8" max="8" width="6.875" style="0" customWidth="1"/>
  </cols>
  <sheetData>
    <row r="1" ht="13.5">
      <c r="H1" s="108"/>
    </row>
    <row r="2" ht="14.25">
      <c r="A2" s="146" t="s">
        <v>112</v>
      </c>
    </row>
    <row r="3" ht="18.75">
      <c r="B3" s="109"/>
    </row>
    <row r="4" spans="1:10" ht="18.75">
      <c r="A4" s="139"/>
      <c r="B4" s="140"/>
      <c r="C4" s="139"/>
      <c r="D4" s="139"/>
      <c r="E4" s="141"/>
      <c r="F4" s="141"/>
      <c r="G4" s="139"/>
      <c r="H4" s="139"/>
      <c r="I4" s="139"/>
      <c r="J4" s="139"/>
    </row>
    <row r="5" spans="1:10" ht="13.5">
      <c r="A5" s="159" t="s">
        <v>103</v>
      </c>
      <c r="B5" s="159"/>
      <c r="C5" s="159"/>
      <c r="D5" s="159"/>
      <c r="E5" s="159"/>
      <c r="F5" s="159"/>
      <c r="G5" s="159"/>
      <c r="H5" s="159"/>
      <c r="I5" s="160"/>
      <c r="J5" s="139"/>
    </row>
    <row r="6" spans="1:10" ht="13.5" customHeight="1">
      <c r="A6" s="139"/>
      <c r="B6" s="140"/>
      <c r="C6" s="139"/>
      <c r="D6" s="139"/>
      <c r="E6" s="141"/>
      <c r="F6" s="141"/>
      <c r="G6" s="139"/>
      <c r="H6" s="139"/>
      <c r="I6" s="139"/>
      <c r="J6" s="139"/>
    </row>
    <row r="7" spans="1:6" ht="13.5" customHeight="1">
      <c r="A7" t="s">
        <v>104</v>
      </c>
      <c r="B7" s="109"/>
      <c r="C7" t="s">
        <v>105</v>
      </c>
      <c r="E7" s="107">
        <v>80000</v>
      </c>
      <c r="F7" s="112" t="s">
        <v>10</v>
      </c>
    </row>
    <row r="8" spans="1:10" ht="13.5" customHeight="1">
      <c r="A8" s="139" t="s">
        <v>106</v>
      </c>
      <c r="B8" s="140"/>
      <c r="C8" s="139" t="s">
        <v>107</v>
      </c>
      <c r="D8" s="139"/>
      <c r="E8" s="143">
        <f>+E7*11</f>
        <v>880000</v>
      </c>
      <c r="F8" s="142" t="s">
        <v>10</v>
      </c>
      <c r="G8" s="139"/>
      <c r="H8" s="139"/>
      <c r="I8" s="139"/>
      <c r="J8" s="139"/>
    </row>
    <row r="10" spans="1:7" ht="13.5">
      <c r="A10" s="110" t="s">
        <v>102</v>
      </c>
      <c r="B10" s="113"/>
      <c r="C10" s="113"/>
      <c r="D10" s="113"/>
      <c r="E10" s="115"/>
      <c r="F10" s="115"/>
      <c r="G10" s="113"/>
    </row>
    <row r="11" spans="1:7" ht="13.5">
      <c r="A11" s="113"/>
      <c r="C11" s="113"/>
      <c r="D11" s="113"/>
      <c r="E11" s="115"/>
      <c r="F11" s="115"/>
      <c r="G11" s="113"/>
    </row>
    <row r="12" spans="1:7" ht="13.5">
      <c r="A12" s="110" t="s">
        <v>61</v>
      </c>
      <c r="B12" s="113"/>
      <c r="C12" s="113" t="s">
        <v>62</v>
      </c>
      <c r="E12" s="115"/>
      <c r="F12" s="115" t="s">
        <v>115</v>
      </c>
      <c r="G12" s="113"/>
    </row>
    <row r="13" spans="1:9" ht="13.5">
      <c r="A13" s="121" t="s">
        <v>52</v>
      </c>
      <c r="D13" s="113">
        <v>8</v>
      </c>
      <c r="E13" s="113" t="s">
        <v>53</v>
      </c>
      <c r="F13" s="113">
        <v>2</v>
      </c>
      <c r="G13" s="115" t="s">
        <v>36</v>
      </c>
      <c r="H13" s="115">
        <f>+D13*F13</f>
        <v>16</v>
      </c>
      <c r="I13" s="113" t="s">
        <v>33</v>
      </c>
    </row>
    <row r="14" spans="1:7" ht="13.5">
      <c r="A14" s="116" t="s">
        <v>39</v>
      </c>
      <c r="B14" s="113"/>
      <c r="C14" s="113"/>
      <c r="D14" s="113"/>
      <c r="E14" s="115"/>
      <c r="F14" s="115"/>
      <c r="G14" s="113"/>
    </row>
    <row r="15" spans="1:9" ht="13.5">
      <c r="A15" s="121" t="s">
        <v>54</v>
      </c>
      <c r="D15" s="113">
        <v>8</v>
      </c>
      <c r="E15" s="113" t="s">
        <v>53</v>
      </c>
      <c r="F15" s="113">
        <v>2</v>
      </c>
      <c r="G15" s="115" t="s">
        <v>36</v>
      </c>
      <c r="H15" s="115">
        <f>+D15*F15</f>
        <v>16</v>
      </c>
      <c r="I15" s="113" t="s">
        <v>33</v>
      </c>
    </row>
    <row r="16" spans="1:7" ht="13.5">
      <c r="A16" s="113" t="s">
        <v>49</v>
      </c>
      <c r="B16" s="113"/>
      <c r="C16" s="113"/>
      <c r="D16" s="113"/>
      <c r="E16" s="115"/>
      <c r="F16" s="115"/>
      <c r="G16" s="113"/>
    </row>
    <row r="17" spans="1:9" ht="13.5">
      <c r="A17" s="121" t="s">
        <v>80</v>
      </c>
      <c r="B17" s="113"/>
      <c r="C17" s="113"/>
      <c r="D17" s="113">
        <v>4</v>
      </c>
      <c r="E17" s="113" t="s">
        <v>53</v>
      </c>
      <c r="F17" s="113">
        <v>2</v>
      </c>
      <c r="G17" s="115" t="s">
        <v>36</v>
      </c>
      <c r="H17" s="115">
        <f>+D17*F17</f>
        <v>8</v>
      </c>
      <c r="I17" s="113" t="s">
        <v>33</v>
      </c>
    </row>
    <row r="18" spans="1:7" ht="13.5">
      <c r="A18" s="110" t="s">
        <v>51</v>
      </c>
      <c r="B18" s="113"/>
      <c r="C18" s="113"/>
      <c r="D18" s="113"/>
      <c r="E18" s="115"/>
      <c r="F18" s="115"/>
      <c r="G18" s="113"/>
    </row>
    <row r="19" spans="1:9" ht="13.5">
      <c r="A19" s="121" t="s">
        <v>55</v>
      </c>
      <c r="B19" s="113"/>
      <c r="C19" s="113"/>
      <c r="D19" s="113">
        <v>0.5</v>
      </c>
      <c r="E19" s="113" t="s">
        <v>53</v>
      </c>
      <c r="F19" s="113">
        <v>1</v>
      </c>
      <c r="G19" s="115" t="s">
        <v>36</v>
      </c>
      <c r="H19" s="117">
        <f>+D19*F19</f>
        <v>0.5</v>
      </c>
      <c r="I19" s="113" t="s">
        <v>33</v>
      </c>
    </row>
    <row r="20" spans="1:7" ht="13.5">
      <c r="A20" s="110"/>
      <c r="B20" s="113"/>
      <c r="C20" s="113"/>
      <c r="D20" s="113"/>
      <c r="E20" s="115"/>
      <c r="F20" s="115"/>
      <c r="G20" s="113"/>
    </row>
    <row r="21" spans="1:9" ht="13.5">
      <c r="A21" s="113"/>
      <c r="B21" s="113" t="s">
        <v>34</v>
      </c>
      <c r="C21" s="113"/>
      <c r="D21" s="113"/>
      <c r="E21" s="115"/>
      <c r="F21" s="115"/>
      <c r="G21" s="113"/>
      <c r="H21" s="133">
        <f>SUM(H13:H19)</f>
        <v>40.5</v>
      </c>
      <c r="I21" s="113" t="s">
        <v>33</v>
      </c>
    </row>
    <row r="22" spans="8:9" ht="13.5">
      <c r="H22" s="113"/>
      <c r="I22" s="113"/>
    </row>
    <row r="24" ht="13.5">
      <c r="A24" s="110" t="s">
        <v>60</v>
      </c>
    </row>
    <row r="25" spans="2:8" ht="13.5">
      <c r="B25" s="113" t="s">
        <v>31</v>
      </c>
      <c r="C25" s="114">
        <v>2050159</v>
      </c>
      <c r="D25" s="113" t="s">
        <v>40</v>
      </c>
      <c r="E25" s="115"/>
      <c r="F25" s="115" t="s">
        <v>32</v>
      </c>
      <c r="G25" s="113"/>
      <c r="H25" s="113"/>
    </row>
    <row r="26" spans="1:8" ht="13.5">
      <c r="A26" s="110"/>
      <c r="B26" s="113"/>
      <c r="D26" s="113"/>
      <c r="E26" s="115">
        <f>2050159/52/30</f>
        <v>1314.2044871794872</v>
      </c>
      <c r="F26" s="115" t="s">
        <v>10</v>
      </c>
      <c r="G26" s="113"/>
      <c r="H26" s="113"/>
    </row>
    <row r="27" spans="1:8" ht="13.5">
      <c r="A27" s="110"/>
      <c r="B27" s="113"/>
      <c r="C27" s="113" t="s">
        <v>35</v>
      </c>
      <c r="D27" s="113"/>
      <c r="E27" s="115">
        <v>1500</v>
      </c>
      <c r="F27" s="115" t="s">
        <v>45</v>
      </c>
      <c r="G27" s="113"/>
      <c r="H27" s="113"/>
    </row>
    <row r="28" spans="1:8" ht="13.5">
      <c r="A28" s="110"/>
      <c r="B28" s="113"/>
      <c r="C28" s="113" t="s">
        <v>72</v>
      </c>
      <c r="E28" s="118">
        <v>41</v>
      </c>
      <c r="F28" s="117" t="s">
        <v>63</v>
      </c>
      <c r="G28" s="113"/>
      <c r="H28" s="113"/>
    </row>
    <row r="29" spans="1:8" ht="13.5">
      <c r="A29" s="110"/>
      <c r="B29" s="113"/>
      <c r="C29" s="115" t="s">
        <v>73</v>
      </c>
      <c r="D29" s="113"/>
      <c r="E29" s="137">
        <f>+E27*E28</f>
        <v>61500</v>
      </c>
      <c r="F29" s="115" t="s">
        <v>56</v>
      </c>
      <c r="G29" s="113"/>
      <c r="H29" s="113"/>
    </row>
    <row r="30" spans="1:8" ht="13.5">
      <c r="A30" s="110"/>
      <c r="B30" s="113"/>
      <c r="C30" s="113"/>
      <c r="D30" s="113"/>
      <c r="E30" s="115"/>
      <c r="F30" s="115"/>
      <c r="G30" s="113"/>
      <c r="H30" s="113"/>
    </row>
    <row r="31" spans="6:7" ht="13.5">
      <c r="F31" s="112"/>
      <c r="G31" s="107"/>
    </row>
  </sheetData>
  <mergeCells count="1">
    <mergeCell ref="A5:I5"/>
  </mergeCells>
  <printOptions/>
  <pageMargins left="0.75" right="0.53" top="1" bottom="1" header="0.512" footer="0.512"/>
  <pageSetup horizontalDpi="600" verticalDpi="600" orientation="portrait" paperSize="9" r:id="rId1"/>
  <headerFooter alignWithMargins="0">
    <oddHeader>&amp;R第1回滋賀治験ネットワーク推進委員会資料⑤（参考）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40"/>
  <sheetViews>
    <sheetView workbookViewId="0" topLeftCell="A1">
      <selection activeCell="A3" sqref="A3"/>
    </sheetView>
  </sheetViews>
  <sheetFormatPr defaultColWidth="9.00390625" defaultRowHeight="13.5"/>
  <cols>
    <col min="1" max="1" width="9.00390625" style="115" customWidth="1"/>
    <col min="2" max="2" width="9.25390625" style="115" bestFit="1" customWidth="1"/>
    <col min="3" max="3" width="10.50390625" style="115" bestFit="1" customWidth="1"/>
    <col min="4" max="4" width="9.00390625" style="115" customWidth="1"/>
    <col min="5" max="5" width="10.50390625" style="115" bestFit="1" customWidth="1"/>
    <col min="6" max="16384" width="9.00390625" style="115" customWidth="1"/>
  </cols>
  <sheetData>
    <row r="2" ht="17.25">
      <c r="A2" s="147" t="s">
        <v>114</v>
      </c>
    </row>
    <row r="3" ht="18.75">
      <c r="B3" s="134"/>
    </row>
    <row r="4" ht="13.5">
      <c r="A4" s="125" t="s">
        <v>64</v>
      </c>
    </row>
    <row r="6" ht="13.5">
      <c r="A6" s="125" t="s">
        <v>65</v>
      </c>
    </row>
    <row r="7" spans="1:7" ht="13.5">
      <c r="A7" s="126" t="s">
        <v>66</v>
      </c>
      <c r="B7" s="115">
        <v>1</v>
      </c>
      <c r="C7" s="115" t="s">
        <v>53</v>
      </c>
      <c r="D7" s="115">
        <v>11</v>
      </c>
      <c r="E7" s="115" t="s">
        <v>67</v>
      </c>
      <c r="F7" s="115">
        <f>+B7*D7</f>
        <v>11</v>
      </c>
      <c r="G7" s="115" t="s">
        <v>33</v>
      </c>
    </row>
    <row r="8" ht="13.5">
      <c r="A8" s="125" t="s">
        <v>68</v>
      </c>
    </row>
    <row r="9" ht="13.5">
      <c r="A9" s="125" t="s">
        <v>92</v>
      </c>
    </row>
    <row r="10" spans="1:7" ht="13.5">
      <c r="A10" s="126" t="s">
        <v>66</v>
      </c>
      <c r="B10" s="115">
        <v>4</v>
      </c>
      <c r="C10" s="115" t="s">
        <v>53</v>
      </c>
      <c r="D10" s="115">
        <v>2</v>
      </c>
      <c r="E10" s="115" t="s">
        <v>67</v>
      </c>
      <c r="F10" s="115">
        <f>+B10*D10</f>
        <v>8</v>
      </c>
      <c r="G10" s="115" t="s">
        <v>33</v>
      </c>
    </row>
    <row r="11" ht="13.5">
      <c r="A11" s="125" t="s">
        <v>93</v>
      </c>
    </row>
    <row r="12" spans="1:7" ht="13.5">
      <c r="A12" s="126" t="s">
        <v>66</v>
      </c>
      <c r="F12" s="115">
        <v>10</v>
      </c>
      <c r="G12" s="115" t="s">
        <v>33</v>
      </c>
    </row>
    <row r="13" ht="13.5">
      <c r="A13" s="125" t="s">
        <v>94</v>
      </c>
    </row>
    <row r="14" spans="1:7" ht="13.5">
      <c r="A14" s="126" t="s">
        <v>66</v>
      </c>
      <c r="B14" s="115">
        <v>8</v>
      </c>
      <c r="C14" s="115" t="s">
        <v>53</v>
      </c>
      <c r="D14" s="115">
        <v>2</v>
      </c>
      <c r="E14" s="115" t="s">
        <v>67</v>
      </c>
      <c r="F14" s="115">
        <f>+B14*D14</f>
        <v>16</v>
      </c>
      <c r="G14" s="115" t="s">
        <v>33</v>
      </c>
    </row>
    <row r="15" ht="13.5">
      <c r="A15" s="125" t="s">
        <v>95</v>
      </c>
    </row>
    <row r="16" spans="1:7" ht="13.5">
      <c r="A16" s="126" t="s">
        <v>66</v>
      </c>
      <c r="B16" s="115">
        <v>3</v>
      </c>
      <c r="C16" s="115" t="s">
        <v>53</v>
      </c>
      <c r="D16" s="115">
        <v>11</v>
      </c>
      <c r="E16" s="115" t="s">
        <v>67</v>
      </c>
      <c r="F16" s="115">
        <f>+B16*D16</f>
        <v>33</v>
      </c>
      <c r="G16" s="115" t="s">
        <v>33</v>
      </c>
    </row>
    <row r="17" ht="13.5">
      <c r="A17" s="125" t="s">
        <v>96</v>
      </c>
    </row>
    <row r="18" spans="1:7" ht="13.5">
      <c r="A18" s="126" t="s">
        <v>66</v>
      </c>
      <c r="F18" s="115">
        <v>10</v>
      </c>
      <c r="G18" s="115" t="s">
        <v>33</v>
      </c>
    </row>
    <row r="19" ht="13.5">
      <c r="A19" s="125" t="s">
        <v>97</v>
      </c>
    </row>
    <row r="20" spans="1:7" ht="13.5">
      <c r="A20" s="126" t="s">
        <v>66</v>
      </c>
      <c r="B20" s="115">
        <v>1</v>
      </c>
      <c r="C20" s="115" t="s">
        <v>53</v>
      </c>
      <c r="D20" s="115">
        <v>11</v>
      </c>
      <c r="E20" s="115" t="s">
        <v>67</v>
      </c>
      <c r="F20" s="115">
        <f>+B20*D20</f>
        <v>11</v>
      </c>
      <c r="G20" s="115" t="s">
        <v>33</v>
      </c>
    </row>
    <row r="21" ht="13.5">
      <c r="A21" s="125" t="s">
        <v>98</v>
      </c>
    </row>
    <row r="22" spans="1:7" ht="13.5">
      <c r="A22" s="126" t="s">
        <v>66</v>
      </c>
      <c r="B22" s="115">
        <v>1</v>
      </c>
      <c r="C22" s="115" t="s">
        <v>53</v>
      </c>
      <c r="D22" s="115">
        <v>11</v>
      </c>
      <c r="E22" s="115" t="s">
        <v>67</v>
      </c>
      <c r="F22" s="115">
        <f>+B22*D22</f>
        <v>11</v>
      </c>
      <c r="G22" s="115" t="s">
        <v>33</v>
      </c>
    </row>
    <row r="23" ht="13.5">
      <c r="A23" s="125" t="s">
        <v>99</v>
      </c>
    </row>
    <row r="24" spans="1:7" ht="13.5">
      <c r="A24" s="126" t="s">
        <v>66</v>
      </c>
      <c r="B24" s="115">
        <v>8</v>
      </c>
      <c r="C24" s="115" t="s">
        <v>53</v>
      </c>
      <c r="D24" s="115">
        <v>11</v>
      </c>
      <c r="E24" s="115" t="s">
        <v>67</v>
      </c>
      <c r="F24" s="115">
        <f>+B24*D24</f>
        <v>88</v>
      </c>
      <c r="G24" s="115" t="s">
        <v>33</v>
      </c>
    </row>
    <row r="25" ht="13.5">
      <c r="A25" s="125"/>
    </row>
    <row r="26" spans="2:7" ht="13.5">
      <c r="B26" s="115" t="s">
        <v>34</v>
      </c>
      <c r="F26" s="115">
        <f>SUM(F7:F24)</f>
        <v>198</v>
      </c>
      <c r="G26" s="115" t="s">
        <v>33</v>
      </c>
    </row>
    <row r="28" ht="13.5">
      <c r="A28" s="125" t="s">
        <v>100</v>
      </c>
    </row>
    <row r="29" ht="13.5">
      <c r="A29" s="125" t="s">
        <v>69</v>
      </c>
    </row>
    <row r="30" ht="13.5">
      <c r="A30" s="125"/>
    </row>
    <row r="31" spans="2:6" ht="13.5">
      <c r="B31" s="115" t="s">
        <v>70</v>
      </c>
      <c r="C31" s="115">
        <v>3527870</v>
      </c>
      <c r="D31" s="115" t="s">
        <v>79</v>
      </c>
      <c r="F31" s="115" t="s">
        <v>71</v>
      </c>
    </row>
    <row r="32" spans="1:6" ht="13.5">
      <c r="A32" s="125"/>
      <c r="C32" s="115" t="s">
        <v>35</v>
      </c>
      <c r="E32" s="115">
        <f>3527870/52/30</f>
        <v>2261.455128205128</v>
      </c>
      <c r="F32" s="115" t="s">
        <v>10</v>
      </c>
    </row>
    <row r="33" spans="1:6" ht="13.5">
      <c r="A33" s="125"/>
      <c r="E33" s="115">
        <v>2300</v>
      </c>
      <c r="F33" s="115" t="s">
        <v>91</v>
      </c>
    </row>
    <row r="34" spans="1:6" ht="13.5">
      <c r="A34" s="125"/>
      <c r="C34" s="115" t="s">
        <v>72</v>
      </c>
      <c r="E34" s="115">
        <v>198</v>
      </c>
      <c r="F34" s="115" t="s">
        <v>33</v>
      </c>
    </row>
    <row r="35" spans="1:6" ht="13.5">
      <c r="A35" s="125"/>
      <c r="C35" s="115" t="s">
        <v>73</v>
      </c>
      <c r="E35" s="137">
        <f>+E33*E34</f>
        <v>455400</v>
      </c>
      <c r="F35" s="115" t="s">
        <v>10</v>
      </c>
    </row>
    <row r="36" ht="13.5">
      <c r="A36" s="125"/>
    </row>
    <row r="37" ht="13.5">
      <c r="A37" s="125"/>
    </row>
    <row r="38" ht="13.5">
      <c r="A38" s="115" t="s">
        <v>75</v>
      </c>
    </row>
    <row r="39" spans="1:7" ht="13.5">
      <c r="A39" s="115" t="s">
        <v>74</v>
      </c>
      <c r="B39" s="115" t="s">
        <v>76</v>
      </c>
      <c r="C39" s="115" t="s">
        <v>77</v>
      </c>
      <c r="D39" s="115">
        <v>10</v>
      </c>
      <c r="E39" s="115" t="s">
        <v>10</v>
      </c>
      <c r="F39" s="115">
        <f>50*7*10</f>
        <v>3500</v>
      </c>
      <c r="G39" s="115" t="s">
        <v>10</v>
      </c>
    </row>
    <row r="40" spans="1:7" ht="13.5">
      <c r="A40" s="115" t="s">
        <v>78</v>
      </c>
      <c r="F40" s="137">
        <f>+F39*22</f>
        <v>77000</v>
      </c>
      <c r="G40" s="115" t="s">
        <v>10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&amp;R第1回滋賀治験ネットワーク推進委員会資料⑤（参考）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F18" sqref="F18"/>
    </sheetView>
  </sheetViews>
  <sheetFormatPr defaultColWidth="9.00390625" defaultRowHeight="13.5"/>
  <cols>
    <col min="1" max="1" width="18.25390625" style="0" customWidth="1"/>
    <col min="2" max="2" width="29.25390625" style="0" bestFit="1" customWidth="1"/>
    <col min="6" max="6" width="9.00390625" style="107" customWidth="1"/>
  </cols>
  <sheetData>
    <row r="1" ht="13.5">
      <c r="A1" t="s">
        <v>81</v>
      </c>
    </row>
    <row r="4" spans="1:6" ht="15.75">
      <c r="A4" s="127" t="s">
        <v>82</v>
      </c>
      <c r="B4" s="128" t="s">
        <v>83</v>
      </c>
      <c r="C4" s="129">
        <v>21000</v>
      </c>
      <c r="D4" s="130">
        <v>1</v>
      </c>
      <c r="E4" s="130" t="s">
        <v>84</v>
      </c>
      <c r="F4" s="131">
        <f>+C4*D4</f>
        <v>21000</v>
      </c>
    </row>
    <row r="5" spans="1:6" ht="15.75">
      <c r="A5" s="128" t="s">
        <v>87</v>
      </c>
      <c r="B5" s="132" t="s">
        <v>85</v>
      </c>
      <c r="C5" s="129">
        <v>265000</v>
      </c>
      <c r="D5" s="130">
        <v>2</v>
      </c>
      <c r="E5" s="130" t="s">
        <v>84</v>
      </c>
      <c r="F5" s="131">
        <f>+C5*D5</f>
        <v>530000</v>
      </c>
    </row>
    <row r="6" spans="1:6" ht="13.5">
      <c r="A6" s="130" t="s">
        <v>34</v>
      </c>
      <c r="B6" s="130"/>
      <c r="C6" s="130"/>
      <c r="D6" s="130"/>
      <c r="E6" s="130"/>
      <c r="F6" s="131">
        <f>SUM(F4:F5)</f>
        <v>551000</v>
      </c>
    </row>
    <row r="7" spans="1:6" ht="13.5">
      <c r="A7" s="130"/>
      <c r="B7" s="130"/>
      <c r="C7" s="130"/>
      <c r="D7" s="130"/>
      <c r="E7" s="130"/>
      <c r="F7" s="131"/>
    </row>
    <row r="8" spans="1:6" ht="13.5">
      <c r="A8" s="130" t="s">
        <v>86</v>
      </c>
      <c r="B8" s="130"/>
      <c r="C8" s="130"/>
      <c r="D8" s="130"/>
      <c r="E8" s="130"/>
      <c r="F8" s="136">
        <f>SUM(F6:F7)</f>
        <v>551000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&amp;R第1回滋賀治験ネットワーク推進委員会資料⑤（参考）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H29" sqref="H29"/>
    </sheetView>
  </sheetViews>
  <sheetFormatPr defaultColWidth="9.00390625" defaultRowHeight="13.5"/>
  <cols>
    <col min="2" max="2" width="9.25390625" style="0" bestFit="1" customWidth="1"/>
    <col min="3" max="3" width="10.50390625" style="0" bestFit="1" customWidth="1"/>
    <col min="5" max="5" width="10.50390625" style="107" bestFit="1" customWidth="1"/>
    <col min="6" max="6" width="9.00390625" style="107" customWidth="1"/>
  </cols>
  <sheetData>
    <row r="1" ht="13.5">
      <c r="H1" s="108"/>
    </row>
    <row r="2" ht="17.25">
      <c r="A2" s="148" t="s">
        <v>113</v>
      </c>
    </row>
    <row r="3" ht="18.75">
      <c r="B3" s="109"/>
    </row>
    <row r="4" spans="1:7" ht="13.5">
      <c r="A4" s="110" t="s">
        <v>48</v>
      </c>
      <c r="B4" s="113"/>
      <c r="C4" s="113"/>
      <c r="D4" s="113"/>
      <c r="E4" s="115"/>
      <c r="F4" s="115"/>
      <c r="G4" s="113"/>
    </row>
    <row r="5" spans="1:7" ht="13.5">
      <c r="A5" s="113" t="s">
        <v>89</v>
      </c>
      <c r="C5" s="113"/>
      <c r="D5" s="113"/>
      <c r="E5" s="115"/>
      <c r="F5" s="115"/>
      <c r="G5" s="113"/>
    </row>
    <row r="6" spans="1:7" ht="13.5">
      <c r="A6" s="110" t="s">
        <v>61</v>
      </c>
      <c r="B6" s="113"/>
      <c r="C6" s="113"/>
      <c r="D6" s="113"/>
      <c r="E6" s="115"/>
      <c r="F6" s="115"/>
      <c r="G6" s="113"/>
    </row>
    <row r="7" spans="1:7" ht="13.5">
      <c r="A7" s="111" t="s">
        <v>42</v>
      </c>
      <c r="B7" s="113">
        <v>10</v>
      </c>
      <c r="C7" s="113" t="s">
        <v>38</v>
      </c>
      <c r="D7" s="113">
        <v>1</v>
      </c>
      <c r="E7" s="115" t="s">
        <v>36</v>
      </c>
      <c r="F7" s="115">
        <f>+B7*D7</f>
        <v>10</v>
      </c>
      <c r="G7" s="113" t="s">
        <v>41</v>
      </c>
    </row>
    <row r="8" spans="1:7" ht="13.5">
      <c r="A8" s="116" t="s">
        <v>39</v>
      </c>
      <c r="B8" s="113"/>
      <c r="C8" s="113"/>
      <c r="D8" s="113"/>
      <c r="E8" s="115"/>
      <c r="F8" s="115"/>
      <c r="G8" s="113"/>
    </row>
    <row r="9" spans="1:7" ht="13.5">
      <c r="A9" s="111" t="s">
        <v>42</v>
      </c>
      <c r="B9" s="113">
        <v>15</v>
      </c>
      <c r="C9" s="113" t="s">
        <v>38</v>
      </c>
      <c r="D9" s="113">
        <v>11</v>
      </c>
      <c r="E9" s="115" t="s">
        <v>36</v>
      </c>
      <c r="F9" s="115">
        <f>+B9*D9</f>
        <v>165</v>
      </c>
      <c r="G9" s="113" t="s">
        <v>41</v>
      </c>
    </row>
    <row r="10" spans="1:7" ht="13.5">
      <c r="A10" s="113" t="s">
        <v>49</v>
      </c>
      <c r="B10" s="113"/>
      <c r="C10" s="113"/>
      <c r="D10" s="113"/>
      <c r="E10" s="115"/>
      <c r="F10" s="115"/>
      <c r="G10" s="113"/>
    </row>
    <row r="11" spans="1:7" ht="13.5">
      <c r="A11" s="111" t="s">
        <v>42</v>
      </c>
      <c r="B11" s="113">
        <v>30</v>
      </c>
      <c r="C11" s="113" t="s">
        <v>38</v>
      </c>
      <c r="D11" s="113">
        <v>11</v>
      </c>
      <c r="E11" s="115" t="s">
        <v>36</v>
      </c>
      <c r="F11" s="115">
        <f>+B11*D11</f>
        <v>330</v>
      </c>
      <c r="G11" s="113" t="s">
        <v>41</v>
      </c>
    </row>
    <row r="12" spans="1:7" ht="13.5">
      <c r="A12" s="110" t="s">
        <v>47</v>
      </c>
      <c r="B12" s="113"/>
      <c r="C12" s="113"/>
      <c r="D12" s="113"/>
      <c r="E12" s="115"/>
      <c r="F12" s="115"/>
      <c r="G12" s="113"/>
    </row>
    <row r="13" spans="1:7" ht="13.5">
      <c r="A13" s="111" t="s">
        <v>42</v>
      </c>
      <c r="B13" s="113">
        <v>20</v>
      </c>
      <c r="C13" s="113" t="s">
        <v>38</v>
      </c>
      <c r="D13" s="113">
        <v>11</v>
      </c>
      <c r="E13" s="115" t="s">
        <v>36</v>
      </c>
      <c r="F13" s="115">
        <f>+B13*D13</f>
        <v>220</v>
      </c>
      <c r="G13" s="113" t="s">
        <v>41</v>
      </c>
    </row>
    <row r="14" spans="1:7" ht="13.5">
      <c r="A14" s="110"/>
      <c r="B14" s="113"/>
      <c r="C14" s="113"/>
      <c r="D14" s="113"/>
      <c r="E14" s="115"/>
      <c r="F14" s="115"/>
      <c r="G14" s="113"/>
    </row>
    <row r="15" spans="1:7" ht="13.5">
      <c r="A15" s="113"/>
      <c r="B15" s="113" t="s">
        <v>34</v>
      </c>
      <c r="C15" s="113"/>
      <c r="D15" s="113"/>
      <c r="E15" s="115"/>
      <c r="F15" s="115">
        <f>SUM(F7:F13)</f>
        <v>725</v>
      </c>
      <c r="G15" s="113" t="s">
        <v>41</v>
      </c>
    </row>
    <row r="18" ht="13.5">
      <c r="A18" s="110" t="s">
        <v>37</v>
      </c>
    </row>
    <row r="19" ht="13.5">
      <c r="A19" s="110"/>
    </row>
    <row r="20" spans="2:8" ht="13.5">
      <c r="B20" s="113" t="s">
        <v>31</v>
      </c>
      <c r="C20" s="114">
        <v>2050159</v>
      </c>
      <c r="D20" s="113" t="s">
        <v>40</v>
      </c>
      <c r="E20" s="115"/>
      <c r="F20" s="115" t="s">
        <v>32</v>
      </c>
      <c r="G20" s="113"/>
      <c r="H20" s="113"/>
    </row>
    <row r="21" spans="1:8" ht="13.5">
      <c r="A21" s="110"/>
      <c r="B21" s="113"/>
      <c r="C21" s="113" t="s">
        <v>35</v>
      </c>
      <c r="D21" s="113"/>
      <c r="E21" s="115">
        <f>2050159/52/30</f>
        <v>1314.2044871794872</v>
      </c>
      <c r="F21" s="115" t="s">
        <v>10</v>
      </c>
      <c r="G21" s="113"/>
      <c r="H21" s="113"/>
    </row>
    <row r="22" spans="1:8" ht="13.5">
      <c r="A22" s="110"/>
      <c r="B22" s="113"/>
      <c r="C22" s="113"/>
      <c r="D22" s="113"/>
      <c r="E22" s="115">
        <v>1500</v>
      </c>
      <c r="F22" s="115" t="s">
        <v>45</v>
      </c>
      <c r="G22" s="113"/>
      <c r="H22" s="113"/>
    </row>
    <row r="23" spans="1:8" ht="13.5">
      <c r="A23" s="110"/>
      <c r="B23" s="113"/>
      <c r="C23" s="113" t="s">
        <v>44</v>
      </c>
      <c r="D23" s="118">
        <f>+F15</f>
        <v>725</v>
      </c>
      <c r="E23" s="115" t="s">
        <v>43</v>
      </c>
      <c r="F23" s="117">
        <f>+D23/60</f>
        <v>12.083333333333334</v>
      </c>
      <c r="G23" s="113" t="s">
        <v>33</v>
      </c>
      <c r="H23" s="113"/>
    </row>
    <row r="24" spans="1:8" ht="13.5">
      <c r="A24" s="110"/>
      <c r="B24" s="113"/>
      <c r="C24" s="113" t="s">
        <v>42</v>
      </c>
      <c r="D24" s="113"/>
      <c r="E24" s="117">
        <v>12.5</v>
      </c>
      <c r="F24" s="115" t="s">
        <v>33</v>
      </c>
      <c r="G24" s="113"/>
      <c r="H24" s="113"/>
    </row>
    <row r="25" spans="1:8" ht="13.5">
      <c r="A25" s="110"/>
      <c r="B25" s="113"/>
      <c r="C25" s="113"/>
      <c r="D25" s="113"/>
      <c r="E25" s="115">
        <f>+E22*E24</f>
        <v>18750</v>
      </c>
      <c r="F25" s="115" t="s">
        <v>10</v>
      </c>
      <c r="G25" s="113"/>
      <c r="H25" s="113"/>
    </row>
    <row r="26" spans="1:8" ht="13.5">
      <c r="A26" s="110"/>
      <c r="B26" s="113" t="s">
        <v>46</v>
      </c>
      <c r="D26" s="113"/>
      <c r="E26" s="115">
        <v>19000</v>
      </c>
      <c r="F26" s="115" t="s">
        <v>45</v>
      </c>
      <c r="G26" s="113"/>
      <c r="H26" s="113"/>
    </row>
    <row r="27" spans="1:8" ht="13.5">
      <c r="A27" s="110"/>
      <c r="B27" s="113"/>
      <c r="C27" s="113"/>
      <c r="D27" s="113"/>
      <c r="E27" s="115"/>
      <c r="F27" s="115"/>
      <c r="G27" s="113"/>
      <c r="H27" s="113"/>
    </row>
    <row r="28" spans="6:7" ht="13.5">
      <c r="F28" s="112"/>
      <c r="G28" s="107"/>
    </row>
    <row r="29" ht="13.5">
      <c r="B29" t="s">
        <v>108</v>
      </c>
    </row>
    <row r="31" spans="3:6" ht="13.5">
      <c r="C31" t="s">
        <v>109</v>
      </c>
      <c r="E31" s="135">
        <f>19000*44</f>
        <v>836000</v>
      </c>
      <c r="F31" s="112" t="s">
        <v>10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&amp;R第1回滋賀治験ネットワーク推進委員会資料⑤（参考）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野原  稔</dc:creator>
  <cp:keywords/>
  <dc:description/>
  <cp:lastModifiedBy>kawashima</cp:lastModifiedBy>
  <cp:lastPrinted>2006-04-04T05:27:18Z</cp:lastPrinted>
  <dcterms:created xsi:type="dcterms:W3CDTF">2005-09-26T10:41:52Z</dcterms:created>
  <dcterms:modified xsi:type="dcterms:W3CDTF">2006-04-04T05:27:23Z</dcterms:modified>
  <cp:category/>
  <cp:version/>
  <cp:contentType/>
  <cp:contentStatus/>
</cp:coreProperties>
</file>